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ЭтаКнига" defaultThemeVersion="124226"/>
  <mc:AlternateContent xmlns:mc="http://schemas.openxmlformats.org/markup-compatibility/2006">
    <mc:Choice Requires="x15">
      <x15ac:absPath xmlns:x15ac="http://schemas.microsoft.com/office/spreadsheetml/2010/11/ac" url="C:\Users\Kate\Desktop\РПТТ\Календарь\2023\июнь\Самара\"/>
    </mc:Choice>
  </mc:AlternateContent>
  <xr:revisionPtr revIDLastSave="0" documentId="13_ncr:1_{4BD7F8D8-64C0-4E4B-94FF-F29F6E922803}" xr6:coauthVersionLast="47" xr6:coauthVersionMax="47" xr10:uidLastSave="{00000000-0000-0000-0000-000000000000}"/>
  <bookViews>
    <workbookView xWindow="-110" yWindow="-110" windowWidth="19420" windowHeight="10420" tabRatio="782" firstSheet="5" activeTab="12" xr2:uid="{00000000-000D-0000-FFFF-FFFF00000000}"/>
  </bookViews>
  <sheets>
    <sheet name="М19 ПЭ" sheetId="17" r:id="rId1"/>
    <sheet name="М19 ФЭ на 4" sheetId="18" r:id="rId2"/>
    <sheet name="Ю19СписокПар" sheetId="19" r:id="rId3"/>
    <sheet name="Д19Пары" sheetId="13" r:id="rId4"/>
    <sheet name="Д19СписокПар" sheetId="14" r:id="rId5"/>
    <sheet name="ЮД19Пары" sheetId="23" r:id="rId6"/>
    <sheet name="ЮД19СписокПар" sheetId="24" r:id="rId7"/>
    <sheet name="М15 ОТ" sheetId="10" r:id="rId8"/>
    <sheet name="Ю15СписокПар" sheetId="6" r:id="rId9"/>
    <sheet name="Д15 ОТ" sheetId="12" r:id="rId10"/>
    <sheet name="Д15СписокПар" sheetId="11" r:id="rId11"/>
    <sheet name="ЮД15Пары" sheetId="21" r:id="rId12"/>
    <sheet name="ЮД15СписокПар" sheetId="22" r:id="rId13"/>
  </sheets>
  <externalReferences>
    <externalReference r:id="rId14"/>
  </externalReferences>
  <definedNames>
    <definedName name="_10Z_431ADE6F_9C87_431C_B4A0_B27D4A052270_.wvu.Rows_5">[1]ТаблицаСмешФинЭтап16!#REF!</definedName>
    <definedName name="_12Z_431ADE6F_9C87_431C_B4A0_B27D4A052270_.wvu.Rows_6">[1]ТаблицаСмешФинЭтап32!#REF!</definedName>
    <definedName name="_14Z_BAECDCB9_3EEB_4217_B35B_1C8089F9B5BB_.wvu.Rows_1">[1]СписокПар!#REF!</definedName>
    <definedName name="_16Z_BAECDCB9_3EEB_4217_B35B_1C8089F9B5BB_.wvu.Rows_3">[1]ТаблицаОлимп16!#REF!</definedName>
    <definedName name="_18Z_BAECDCB9_3EEB_4217_B35B_1C8089F9B5BB_.wvu.Rows_4">[1]ТаблицаОлимп32!#REF!</definedName>
    <definedName name="_20Z_BAECDCB9_3EEB_4217_B35B_1C8089F9B5BB_.wvu.Rows_5">[1]ТаблицаОлимп8!#REF!</definedName>
    <definedName name="_22Z_BAECDCB9_3EEB_4217_B35B_1C8089F9B5BB_.wvu.Rows_6">[1]ТаблицаСмешФинЭтап16!#REF!</definedName>
    <definedName name="_24Z_BAECDCB9_3EEB_4217_B35B_1C8089F9B5BB_.wvu.Rows_7">[1]ТаблицаСмешФинЭтап32!#REF!</definedName>
    <definedName name="_26Z_F809504A_1B3D_4948_A071_6AE5F7F97D89_.wvu.Rows_1">[1]СписокПар!#REF!</definedName>
    <definedName name="_28Z_F809504A_1B3D_4948_A071_6AE5F7F97D89_.wvu.Rows_3">[1]ТаблицаОлимп16!#REF!</definedName>
    <definedName name="_2Z_431ADE6F_9C87_431C_B4A0_B27D4A052270_.wvu.Rows_1">[1]СписокПар!#REF!</definedName>
    <definedName name="_30Z_F809504A_1B3D_4948_A071_6AE5F7F97D89_.wvu.Rows_4">[1]ТаблицаОлимп32!#REF!</definedName>
    <definedName name="_32Z_F809504A_1B3D_4948_A071_6AE5F7F97D89_.wvu.Rows_5">[1]ТаблицаОлимп8!#REF!</definedName>
    <definedName name="_34Z_F809504A_1B3D_4948_A071_6AE5F7F97D89_.wvu.Rows_6">[1]ТаблицаСмешФинЭтап16!#REF!</definedName>
    <definedName name="_36Z_F809504A_1B3D_4948_A071_6AE5F7F97D89_.wvu.Rows_7">[1]ТаблицаСмешФинЭтап32!#REF!</definedName>
    <definedName name="_4Z_431ADE6F_9C87_431C_B4A0_B27D4A052270_.wvu.Rows_2">[1]ТаблицаОлимп16!#REF!</definedName>
    <definedName name="_6Z_431ADE6F_9C87_431C_B4A0_B27D4A052270_.wvu.Rows_3">[1]ТаблицаОлимп32!#REF!</definedName>
    <definedName name="_8Z_431ADE6F_9C87_431C_B4A0_B27D4A052270_.wvu.Rows_4">[1]ТаблицаОлимп8!#REF!</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nwe">[1]СписокПар!#REF!</definedName>
    <definedName name="Z_431ADE6F_9C87_431C_B4A0_B27D4A052270_.wvu.Cols" localSheetId="9">[1]СписокПар!#REF!</definedName>
    <definedName name="Z_431ADE6F_9C87_431C_B4A0_B27D4A052270_.wvu.Cols" localSheetId="10" hidden="1">Д15СписокПар!#REF!</definedName>
    <definedName name="Z_431ADE6F_9C87_431C_B4A0_B27D4A052270_.wvu.Cols" localSheetId="4" hidden="1">Д19СписокПар!#REF!</definedName>
    <definedName name="Z_431ADE6F_9C87_431C_B4A0_B27D4A052270_.wvu.Cols" localSheetId="7">[1]СписокПар!#REF!</definedName>
    <definedName name="Z_431ADE6F_9C87_431C_B4A0_B27D4A052270_.wvu.Cols" localSheetId="8" hidden="1">Ю15СписокПар!#REF!</definedName>
    <definedName name="Z_431ADE6F_9C87_431C_B4A0_B27D4A052270_.wvu.Cols" localSheetId="2" hidden="1">Ю19СписокПар!#REF!</definedName>
    <definedName name="Z_431ADE6F_9C87_431C_B4A0_B27D4A052270_.wvu.Cols" localSheetId="12" hidden="1">ЮД15СписокПар!#REF!</definedName>
    <definedName name="Z_431ADE6F_9C87_431C_B4A0_B27D4A052270_.wvu.Cols" localSheetId="6" hidden="1">ЮД19СписокПар!#REF!</definedName>
    <definedName name="Z_431ADE6F_9C87_431C_B4A0_B27D4A052270_.wvu.Cols">[1]СписокПар!#REF!</definedName>
    <definedName name="Z_431ADE6F_9C87_431C_B4A0_B27D4A052270_.wvu.Rows" localSheetId="9">[1]АнкетаИгрока!#REF!</definedName>
    <definedName name="Z_431ADE6F_9C87_431C_B4A0_B27D4A052270_.wvu.Rows" localSheetId="10" hidden="1">Д15СписокПар!#REF!</definedName>
    <definedName name="Z_431ADE6F_9C87_431C_B4A0_B27D4A052270_.wvu.Rows" localSheetId="3" hidden="1">Д19Пары!#REF!</definedName>
    <definedName name="Z_431ADE6F_9C87_431C_B4A0_B27D4A052270_.wvu.Rows" localSheetId="4" hidden="1">Д19СписокПар!#REF!</definedName>
    <definedName name="Z_431ADE6F_9C87_431C_B4A0_B27D4A052270_.wvu.Rows" localSheetId="7">[1]АнкетаИгрока!#REF!</definedName>
    <definedName name="Z_431ADE6F_9C87_431C_B4A0_B27D4A052270_.wvu.Rows" localSheetId="1" hidden="1">'М19 ФЭ на 4'!#REF!</definedName>
    <definedName name="Z_431ADE6F_9C87_431C_B4A0_B27D4A052270_.wvu.Rows" localSheetId="8" hidden="1">Ю15СписокПар!#REF!</definedName>
    <definedName name="Z_431ADE6F_9C87_431C_B4A0_B27D4A052270_.wvu.Rows" localSheetId="2" hidden="1">Ю19СписокПар!#REF!</definedName>
    <definedName name="Z_431ADE6F_9C87_431C_B4A0_B27D4A052270_.wvu.Rows" localSheetId="11" hidden="1">ЮД15Пары!#REF!</definedName>
    <definedName name="Z_431ADE6F_9C87_431C_B4A0_B27D4A052270_.wvu.Rows" localSheetId="12" hidden="1">ЮД15СписокПар!#REF!</definedName>
    <definedName name="Z_431ADE6F_9C87_431C_B4A0_B27D4A052270_.wvu.Rows" localSheetId="5" hidden="1">ЮД19Пары!#REF!</definedName>
    <definedName name="Z_431ADE6F_9C87_431C_B4A0_B27D4A052270_.wvu.Rows" localSheetId="6" hidden="1">ЮД19СписокПар!#REF!</definedName>
    <definedName name="Z_431ADE6F_9C87_431C_B4A0_B27D4A052270_.wvu.Rows">[1]АнкетаИгрока!#REF!</definedName>
    <definedName name="Z_BAECDCB9_3EEB_4217_B35B_1C8089F9B5BB_.wvu.Cols" localSheetId="9">[1]СписокПар!#REF!</definedName>
    <definedName name="Z_BAECDCB9_3EEB_4217_B35B_1C8089F9B5BB_.wvu.Cols" localSheetId="10" hidden="1">Д15СписокПар!#REF!</definedName>
    <definedName name="Z_BAECDCB9_3EEB_4217_B35B_1C8089F9B5BB_.wvu.Cols" localSheetId="4" hidden="1">Д19СписокПар!#REF!</definedName>
    <definedName name="Z_BAECDCB9_3EEB_4217_B35B_1C8089F9B5BB_.wvu.Cols" localSheetId="7">[1]СписокПар!#REF!</definedName>
    <definedName name="Z_BAECDCB9_3EEB_4217_B35B_1C8089F9B5BB_.wvu.Cols" localSheetId="8" hidden="1">Ю15СписокПар!#REF!</definedName>
    <definedName name="Z_BAECDCB9_3EEB_4217_B35B_1C8089F9B5BB_.wvu.Cols" localSheetId="2" hidden="1">Ю19СписокПар!#REF!</definedName>
    <definedName name="Z_BAECDCB9_3EEB_4217_B35B_1C8089F9B5BB_.wvu.Cols" localSheetId="12" hidden="1">ЮД15СписокПар!#REF!</definedName>
    <definedName name="Z_BAECDCB9_3EEB_4217_B35B_1C8089F9B5BB_.wvu.Cols" localSheetId="6" hidden="1">ЮД19СписокПар!#REF!</definedName>
    <definedName name="Z_BAECDCB9_3EEB_4217_B35B_1C8089F9B5BB_.wvu.Cols">[1]СписокПар!#REF!</definedName>
    <definedName name="Z_BAECDCB9_3EEB_4217_B35B_1C8089F9B5BB_.wvu.Rows" localSheetId="9">[1]АнкетаИгрока!#REF!</definedName>
    <definedName name="Z_BAECDCB9_3EEB_4217_B35B_1C8089F9B5BB_.wvu.Rows" localSheetId="10" hidden="1">Д15СписокПар!#REF!</definedName>
    <definedName name="Z_BAECDCB9_3EEB_4217_B35B_1C8089F9B5BB_.wvu.Rows" localSheetId="3" hidden="1">Д19Пары!#REF!</definedName>
    <definedName name="Z_BAECDCB9_3EEB_4217_B35B_1C8089F9B5BB_.wvu.Rows" localSheetId="4" hidden="1">Д19СписокПар!#REF!</definedName>
    <definedName name="Z_BAECDCB9_3EEB_4217_B35B_1C8089F9B5BB_.wvu.Rows" localSheetId="7">[1]АнкетаИгрока!#REF!</definedName>
    <definedName name="Z_BAECDCB9_3EEB_4217_B35B_1C8089F9B5BB_.wvu.Rows" localSheetId="1" hidden="1">'М19 ФЭ на 4'!#REF!</definedName>
    <definedName name="Z_BAECDCB9_3EEB_4217_B35B_1C8089F9B5BB_.wvu.Rows" localSheetId="8" hidden="1">Ю15СписокПар!#REF!</definedName>
    <definedName name="Z_BAECDCB9_3EEB_4217_B35B_1C8089F9B5BB_.wvu.Rows" localSheetId="2" hidden="1">Ю19СписокПар!#REF!</definedName>
    <definedName name="Z_BAECDCB9_3EEB_4217_B35B_1C8089F9B5BB_.wvu.Rows" localSheetId="11" hidden="1">ЮД15Пары!#REF!</definedName>
    <definedName name="Z_BAECDCB9_3EEB_4217_B35B_1C8089F9B5BB_.wvu.Rows" localSheetId="12" hidden="1">ЮД15СписокПар!#REF!</definedName>
    <definedName name="Z_BAECDCB9_3EEB_4217_B35B_1C8089F9B5BB_.wvu.Rows" localSheetId="5" hidden="1">ЮД19Пары!#REF!</definedName>
    <definedName name="Z_BAECDCB9_3EEB_4217_B35B_1C8089F9B5BB_.wvu.Rows" localSheetId="6" hidden="1">ЮД19СписокПар!#REF!</definedName>
    <definedName name="Z_BAECDCB9_3EEB_4217_B35B_1C8089F9B5BB_.wvu.Rows">[1]АнкетаИгрока!#REF!</definedName>
    <definedName name="Z_F809504A_1B3D_4948_A071_6AE5F7F97D89_.wvu.Cols" localSheetId="9">[1]СписокПар!#REF!</definedName>
    <definedName name="Z_F809504A_1B3D_4948_A071_6AE5F7F97D89_.wvu.Cols" localSheetId="10" hidden="1">Д15СписокПар!#REF!</definedName>
    <definedName name="Z_F809504A_1B3D_4948_A071_6AE5F7F97D89_.wvu.Cols" localSheetId="4" hidden="1">Д19СписокПар!#REF!</definedName>
    <definedName name="Z_F809504A_1B3D_4948_A071_6AE5F7F97D89_.wvu.Cols" localSheetId="7">[1]СписокПар!#REF!</definedName>
    <definedName name="Z_F809504A_1B3D_4948_A071_6AE5F7F97D89_.wvu.Cols" localSheetId="8" hidden="1">Ю15СписокПар!#REF!</definedName>
    <definedName name="Z_F809504A_1B3D_4948_A071_6AE5F7F97D89_.wvu.Cols" localSheetId="2" hidden="1">Ю19СписокПар!#REF!</definedName>
    <definedName name="Z_F809504A_1B3D_4948_A071_6AE5F7F97D89_.wvu.Cols" localSheetId="12" hidden="1">ЮД15СписокПар!#REF!</definedName>
    <definedName name="Z_F809504A_1B3D_4948_A071_6AE5F7F97D89_.wvu.Cols" localSheetId="6" hidden="1">ЮД19СписокПар!#REF!</definedName>
    <definedName name="Z_F809504A_1B3D_4948_A071_6AE5F7F97D89_.wvu.Cols">[1]СписокПар!#REF!</definedName>
    <definedName name="Z_F809504A_1B3D_4948_A071_6AE5F7F97D89_.wvu.Rows" localSheetId="9">[1]АнкетаИгрока!#REF!</definedName>
    <definedName name="Z_F809504A_1B3D_4948_A071_6AE5F7F97D89_.wvu.Rows" localSheetId="10" hidden="1">Д15СписокПар!#REF!</definedName>
    <definedName name="Z_F809504A_1B3D_4948_A071_6AE5F7F97D89_.wvu.Rows" localSheetId="3" hidden="1">Д19Пары!#REF!</definedName>
    <definedName name="Z_F809504A_1B3D_4948_A071_6AE5F7F97D89_.wvu.Rows" localSheetId="4" hidden="1">Д19СписокПар!#REF!</definedName>
    <definedName name="Z_F809504A_1B3D_4948_A071_6AE5F7F97D89_.wvu.Rows" localSheetId="7">[1]АнкетаИгрока!#REF!</definedName>
    <definedName name="Z_F809504A_1B3D_4948_A071_6AE5F7F97D89_.wvu.Rows" localSheetId="1" hidden="1">'М19 ФЭ на 4'!#REF!</definedName>
    <definedName name="Z_F809504A_1B3D_4948_A071_6AE5F7F97D89_.wvu.Rows" localSheetId="8" hidden="1">Ю15СписокПар!#REF!</definedName>
    <definedName name="Z_F809504A_1B3D_4948_A071_6AE5F7F97D89_.wvu.Rows" localSheetId="2" hidden="1">Ю19СписокПар!#REF!</definedName>
    <definedName name="Z_F809504A_1B3D_4948_A071_6AE5F7F97D89_.wvu.Rows" localSheetId="11" hidden="1">ЮД15Пары!#REF!</definedName>
    <definedName name="Z_F809504A_1B3D_4948_A071_6AE5F7F97D89_.wvu.Rows" localSheetId="12" hidden="1">ЮД15СписокПар!#REF!</definedName>
    <definedName name="Z_F809504A_1B3D_4948_A071_6AE5F7F97D89_.wvu.Rows" localSheetId="5" hidden="1">ЮД19Пары!#REF!</definedName>
    <definedName name="Z_F809504A_1B3D_4948_A071_6AE5F7F97D89_.wvu.Rows" localSheetId="6" hidden="1">ЮД19СписокПар!#REF!</definedName>
    <definedName name="Z_F809504A_1B3D_4948_A071_6AE5F7F97D89_.wvu.Rows">[1]АнкетаИгрока!#REF!</definedName>
    <definedName name="_xlnm.Print_Titles" localSheetId="10">Д15СписокПар!$1:$10</definedName>
    <definedName name="_xlnm.Print_Titles" localSheetId="4">Д19СписокПар!$1:$10</definedName>
    <definedName name="_xlnm.Print_Titles" localSheetId="8">Ю15СписокПар!$1:$10</definedName>
    <definedName name="_xlnm.Print_Titles" localSheetId="2">Ю19СписокПар!$1:$10</definedName>
    <definedName name="_xlnm.Print_Titles" localSheetId="12">ЮД15СписокПар!$1:$10</definedName>
    <definedName name="_xlnm.Print_Titles" localSheetId="6">ЮД19СписокПар!$1:$10</definedName>
    <definedName name="_xlnm.Print_Area" localSheetId="9">'Д15 ОТ'!$A:$O</definedName>
    <definedName name="_xlnm.Print_Area" localSheetId="10">Д15СписокПар!$A$1:$H$96</definedName>
    <definedName name="_xlnm.Print_Area" localSheetId="4">Д19СписокПар!$A$1:$H$96</definedName>
    <definedName name="_xlnm.Print_Area" localSheetId="7">'М15 ОТ'!$A:$O</definedName>
    <definedName name="_xlnm.Print_Area" localSheetId="8">Ю15СписокПар!$A$1:$H$94</definedName>
    <definedName name="_xlnm.Print_Area" localSheetId="2">Ю19СписокПар!$A$1:$H$96</definedName>
    <definedName name="_xlnm.Print_Area" localSheetId="12">ЮД15СписокПар!$A$1:$H$96</definedName>
    <definedName name="_xlnm.Print_Area" localSheetId="6">ЮД19СписокПар!$A$1:$H$96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8" i="17" l="1"/>
  <c r="M26" i="17"/>
  <c r="M24" i="17"/>
  <c r="L28" i="17"/>
  <c r="L26" i="17"/>
  <c r="L24" i="17"/>
  <c r="M15" i="17"/>
  <c r="M13" i="17"/>
  <c r="M11" i="17"/>
  <c r="L15" i="17"/>
  <c r="L13" i="17"/>
  <c r="L11" i="17"/>
  <c r="N17" i="10"/>
  <c r="N13" i="10"/>
  <c r="N15" i="10"/>
  <c r="N11" i="10"/>
  <c r="M17" i="10"/>
  <c r="M15" i="10"/>
  <c r="M13" i="10"/>
  <c r="M11" i="10"/>
  <c r="N19" i="12"/>
  <c r="N17" i="12"/>
  <c r="N15" i="12"/>
  <c r="N13" i="12"/>
  <c r="N11" i="12"/>
  <c r="M19" i="12"/>
  <c r="M17" i="12"/>
  <c r="M15" i="12"/>
  <c r="M13" i="12"/>
  <c r="M11" i="12"/>
  <c r="A1" i="17"/>
  <c r="A1" i="18"/>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12" i="19"/>
  <c r="M11" i="19"/>
  <c r="M12" i="14"/>
  <c r="M13" i="14"/>
  <c r="M14" i="14"/>
  <c r="M15" i="14"/>
  <c r="M16" i="14"/>
  <c r="M17" i="14"/>
  <c r="M18" i="14"/>
  <c r="M19" i="14"/>
  <c r="M20" i="14"/>
  <c r="M21" i="14"/>
  <c r="M22" i="14"/>
  <c r="M23" i="14"/>
  <c r="M24" i="14"/>
  <c r="M25" i="14"/>
  <c r="M26" i="14"/>
  <c r="M27" i="14"/>
  <c r="M28" i="14"/>
  <c r="M11" i="14"/>
  <c r="B192" i="18"/>
  <c r="B191" i="18"/>
  <c r="B190" i="18"/>
  <c r="B178" i="17"/>
  <c r="B177" i="17"/>
  <c r="B176" i="17"/>
  <c r="P29" i="17"/>
  <c r="P28" i="17"/>
  <c r="P27" i="17"/>
  <c r="P26" i="17"/>
  <c r="S25" i="17"/>
  <c r="P25" i="17"/>
  <c r="P24" i="17"/>
  <c r="P16" i="17"/>
  <c r="P15" i="17"/>
  <c r="P14" i="17"/>
  <c r="P13" i="17"/>
  <c r="P12" i="17"/>
  <c r="S12" i="17" s="1"/>
  <c r="P11" i="17"/>
  <c r="S11" i="17" s="1"/>
  <c r="S24" i="17" l="1"/>
  <c r="M12" i="11" l="1"/>
  <c r="M13" i="11"/>
  <c r="M14" i="11"/>
  <c r="M15" i="11"/>
  <c r="M16" i="11"/>
  <c r="M17" i="11"/>
  <c r="M18" i="11"/>
  <c r="M19" i="11"/>
  <c r="M20" i="11"/>
  <c r="M11" i="11"/>
  <c r="B170" i="12"/>
  <c r="B169" i="12"/>
  <c r="B168" i="12"/>
  <c r="Y20" i="12"/>
  <c r="X20" i="12"/>
  <c r="W20" i="12"/>
  <c r="V20" i="12"/>
  <c r="Z20" i="12" s="1"/>
  <c r="U20" i="12"/>
  <c r="Y19" i="12"/>
  <c r="X19" i="12"/>
  <c r="W19" i="12"/>
  <c r="V19" i="12"/>
  <c r="Z19" i="12" s="1"/>
  <c r="U19" i="12"/>
  <c r="AA19" i="12" s="1"/>
  <c r="Y18" i="12"/>
  <c r="X18" i="12"/>
  <c r="W18" i="12"/>
  <c r="V18" i="12"/>
  <c r="Z18" i="12" s="1"/>
  <c r="U18" i="12"/>
  <c r="Y17" i="12"/>
  <c r="X17" i="12"/>
  <c r="W17" i="12"/>
  <c r="V17" i="12"/>
  <c r="Z17" i="12" s="1"/>
  <c r="U17" i="12"/>
  <c r="AA17" i="12" s="1"/>
  <c r="Y16" i="12"/>
  <c r="X16" i="12"/>
  <c r="W16" i="12"/>
  <c r="V16" i="12"/>
  <c r="Z16" i="12" s="1"/>
  <c r="U16" i="12"/>
  <c r="Y15" i="12"/>
  <c r="X15" i="12"/>
  <c r="W15" i="12"/>
  <c r="V15" i="12"/>
  <c r="Z15" i="12" s="1"/>
  <c r="U15" i="12"/>
  <c r="AA15" i="12" s="1"/>
  <c r="Y14" i="12"/>
  <c r="X14" i="12"/>
  <c r="W14" i="12"/>
  <c r="V14" i="12"/>
  <c r="Z14" i="12" s="1"/>
  <c r="U14" i="12"/>
  <c r="Y13" i="12"/>
  <c r="X13" i="12"/>
  <c r="W13" i="12"/>
  <c r="V13" i="12"/>
  <c r="Z13" i="12" s="1"/>
  <c r="U13" i="12"/>
  <c r="AA13" i="12" s="1"/>
  <c r="Y12" i="12"/>
  <c r="X12" i="12"/>
  <c r="W12" i="12"/>
  <c r="V12" i="12"/>
  <c r="Z12" i="12" s="1"/>
  <c r="U12" i="12"/>
  <c r="S12" i="12"/>
  <c r="Z11" i="12"/>
  <c r="AB11" i="12" s="1"/>
  <c r="U11" i="12"/>
  <c r="AA11" i="12" s="1"/>
  <c r="S11" i="12"/>
  <c r="A1" i="12"/>
  <c r="AA16" i="12" l="1"/>
  <c r="AB15" i="12"/>
  <c r="AA20" i="12"/>
  <c r="AB19" i="12"/>
  <c r="AA12" i="12"/>
  <c r="AC11" i="12"/>
  <c r="AC15" i="12"/>
  <c r="AC19" i="12"/>
  <c r="AA14" i="12"/>
  <c r="AB13" i="12"/>
  <c r="AB10" i="12" s="1"/>
  <c r="AA18" i="12"/>
  <c r="AB17" i="12"/>
  <c r="AC13" i="12"/>
  <c r="AC17" i="12"/>
  <c r="AC10" i="12" l="1"/>
  <c r="AC9" i="12" s="1"/>
  <c r="M12" i="6" l="1"/>
  <c r="M13" i="6"/>
  <c r="M14" i="6"/>
  <c r="M15" i="6"/>
  <c r="M16" i="6"/>
  <c r="M17" i="6"/>
  <c r="M18" i="6"/>
  <c r="M11" i="6"/>
  <c r="B170" i="10"/>
  <c r="B169" i="10"/>
  <c r="B168" i="10"/>
  <c r="Y20" i="10"/>
  <c r="X20" i="10"/>
  <c r="W20" i="10"/>
  <c r="V20" i="10"/>
  <c r="Z20" i="10" s="1"/>
  <c r="U20" i="10"/>
  <c r="Y19" i="10"/>
  <c r="X19" i="10"/>
  <c r="W19" i="10"/>
  <c r="V19" i="10"/>
  <c r="Z19" i="10" s="1"/>
  <c r="U19" i="10"/>
  <c r="AA19" i="10" s="1"/>
  <c r="Y18" i="10"/>
  <c r="X18" i="10"/>
  <c r="W18" i="10"/>
  <c r="V18" i="10"/>
  <c r="Z18" i="10" s="1"/>
  <c r="AC17" i="10" s="1"/>
  <c r="U18" i="10"/>
  <c r="Z17" i="10"/>
  <c r="Y17" i="10"/>
  <c r="X17" i="10"/>
  <c r="W17" i="10"/>
  <c r="V17" i="10"/>
  <c r="U17" i="10"/>
  <c r="AA17" i="10" s="1"/>
  <c r="Y16" i="10"/>
  <c r="X16" i="10"/>
  <c r="W16" i="10"/>
  <c r="V16" i="10"/>
  <c r="Z16" i="10" s="1"/>
  <c r="AC15" i="10" s="1"/>
  <c r="U16" i="10"/>
  <c r="Y15" i="10"/>
  <c r="X15" i="10"/>
  <c r="W15" i="10"/>
  <c r="V15" i="10"/>
  <c r="Z15" i="10" s="1"/>
  <c r="U15" i="10"/>
  <c r="AA15" i="10" s="1"/>
  <c r="Y14" i="10"/>
  <c r="X14" i="10"/>
  <c r="W14" i="10"/>
  <c r="V14" i="10"/>
  <c r="Z14" i="10" s="1"/>
  <c r="AC13" i="10" s="1"/>
  <c r="U14" i="10"/>
  <c r="Z13" i="10"/>
  <c r="Y13" i="10"/>
  <c r="X13" i="10"/>
  <c r="W13" i="10"/>
  <c r="V13" i="10"/>
  <c r="U13" i="10"/>
  <c r="AA13" i="10" s="1"/>
  <c r="Y12" i="10"/>
  <c r="X12" i="10"/>
  <c r="W12" i="10"/>
  <c r="V12" i="10"/>
  <c r="Z12" i="10" s="1"/>
  <c r="U12" i="10"/>
  <c r="S12" i="10"/>
  <c r="Z11" i="10"/>
  <c r="AB11" i="10" s="1"/>
  <c r="U11" i="10"/>
  <c r="AA11" i="10" s="1"/>
  <c r="S11" i="10"/>
  <c r="A1" i="10"/>
  <c r="AA20" i="10" l="1"/>
  <c r="AB19" i="10"/>
  <c r="AC19" i="10"/>
  <c r="AA14" i="10"/>
  <c r="AA12" i="10"/>
  <c r="AC11" i="10"/>
  <c r="AC10" i="10" s="1"/>
  <c r="AA16" i="10"/>
  <c r="AB15" i="10"/>
  <c r="AB10" i="10" s="1"/>
  <c r="AC9" i="10" s="1"/>
  <c r="AA18" i="10"/>
  <c r="AB13" i="10"/>
  <c r="AB17" i="10"/>
</calcChain>
</file>

<file path=xl/sharedStrings.xml><?xml version="1.0" encoding="utf-8"?>
<sst xmlns="http://schemas.openxmlformats.org/spreadsheetml/2006/main" count="1394" uniqueCount="262">
  <si>
    <t>Название турнира</t>
  </si>
  <si>
    <t>Место проведения</t>
  </si>
  <si>
    <t>Сроки проведения</t>
  </si>
  <si>
    <t>Возрастная группа</t>
  </si>
  <si>
    <t>Пол игроков</t>
  </si>
  <si>
    <t>Категория</t>
  </si>
  <si>
    <t>Класс</t>
  </si>
  <si>
    <t>Фамилия</t>
  </si>
  <si>
    <t>И.О.</t>
  </si>
  <si>
    <t>Город (страна)</t>
  </si>
  <si>
    <t>№</t>
  </si>
  <si>
    <t>Очки</t>
  </si>
  <si>
    <t>Присутствовали на жеребьевке</t>
  </si>
  <si>
    <t>Дата жеребьевки</t>
  </si>
  <si>
    <t>Время жеребьевки</t>
  </si>
  <si>
    <t>Главный судья</t>
  </si>
  <si>
    <t>Подпись</t>
  </si>
  <si>
    <t>ВЗРОСЛЫЕ</t>
  </si>
  <si>
    <t>ФТ</t>
  </si>
  <si>
    <t>-</t>
  </si>
  <si>
    <t>ДО 19 ЛЕТ</t>
  </si>
  <si>
    <t>I</t>
  </si>
  <si>
    <t>А</t>
  </si>
  <si>
    <t>ДО 17 ЛЕТ</t>
  </si>
  <si>
    <t>II</t>
  </si>
  <si>
    <t>Б</t>
  </si>
  <si>
    <t>ДО 15 ЛЕТ</t>
  </si>
  <si>
    <t>III</t>
  </si>
  <si>
    <t>В</t>
  </si>
  <si>
    <t>ДО 13 ЛЕТ</t>
  </si>
  <si>
    <t>IV</t>
  </si>
  <si>
    <t>Г</t>
  </si>
  <si>
    <t>9-10 ЛЕТ</t>
  </si>
  <si>
    <t>V</t>
  </si>
  <si>
    <t>VI</t>
  </si>
  <si>
    <t xml:space="preserve">№
п/п         </t>
  </si>
  <si>
    <t>Фамилия, имя, отчество игрока</t>
  </si>
  <si>
    <t>РНИ</t>
  </si>
  <si>
    <t>Дата рождения (день, месяц, год)</t>
  </si>
  <si>
    <t>Классифи-
кационные
очки РТТ на</t>
  </si>
  <si>
    <t>И.О.Фамилия</t>
  </si>
  <si>
    <t>САМАРА</t>
  </si>
  <si>
    <t>15-18.06.2023</t>
  </si>
  <si>
    <t>ЮНОШИ</t>
  </si>
  <si>
    <t>Город, страна
постоянного места
жительства</t>
  </si>
  <si>
    <t>Гайлюс Максим Викторович</t>
  </si>
  <si>
    <t>Тольятти</t>
  </si>
  <si>
    <t>Сухарев Максим Алексеевич</t>
  </si>
  <si>
    <t>Самара</t>
  </si>
  <si>
    <t>Мартынов Тимофей Павлович</t>
  </si>
  <si>
    <t>Французов Антон Денисович</t>
  </si>
  <si>
    <t>Москва</t>
  </si>
  <si>
    <t>Забанов Андрей Денисович</t>
  </si>
  <si>
    <t>Колайдо Николай Владимирович</t>
  </si>
  <si>
    <t>Иванов Петр Дмитриевич</t>
  </si>
  <si>
    <t>Кириленко Марк Павлович</t>
  </si>
  <si>
    <t>Л.М.МАМЕДОВА</t>
  </si>
  <si>
    <t>ДЕВУШКИ</t>
  </si>
  <si>
    <t>ЮНОШИ И ДЕВУШКИ</t>
  </si>
  <si>
    <t>Лозан Кристиан Владимирович</t>
  </si>
  <si>
    <t>26.10.1998</t>
  </si>
  <si>
    <t>Мытищи</t>
  </si>
  <si>
    <t>Ратнюк Максим Витальевич</t>
  </si>
  <si>
    <t>28.04.1996</t>
  </si>
  <si>
    <t>Симферополь</t>
  </si>
  <si>
    <t>ГАЙЛЮС</t>
  </si>
  <si>
    <t>М.В.</t>
  </si>
  <si>
    <t>СУХАРЕВ</t>
  </si>
  <si>
    <t>М.А.</t>
  </si>
  <si>
    <t>МАРТЫНОВ</t>
  </si>
  <si>
    <t>Т.П.</t>
  </si>
  <si>
    <t>ФРАНЦУЗОВ</t>
  </si>
  <si>
    <t>А.Д.</t>
  </si>
  <si>
    <t>МУЖЧИНЫ И ЖЕНЩИНЫ</t>
  </si>
  <si>
    <t>Расстановка</t>
  </si>
  <si>
    <t>Статус</t>
  </si>
  <si>
    <r>
      <t>Сеты</t>
    </r>
    <r>
      <rPr>
        <vertAlign val="superscript"/>
        <sz val="12"/>
        <rFont val="Arial Cyr"/>
        <charset val="204"/>
      </rPr>
      <t>1</t>
    </r>
  </si>
  <si>
    <r>
      <t>Геймы</t>
    </r>
    <r>
      <rPr>
        <vertAlign val="superscript"/>
        <sz val="12"/>
        <rFont val="Arial Cyr"/>
        <charset val="204"/>
      </rPr>
      <t>2</t>
    </r>
  </si>
  <si>
    <t>Место</t>
  </si>
  <si>
    <t>С.А.</t>
  </si>
  <si>
    <t>ОШКИНА</t>
  </si>
  <si>
    <t>А.А.</t>
  </si>
  <si>
    <t>КОЛАЙДО</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</si>
  <si>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</si>
  <si>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</si>
  <si>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без приcутствия</t>
  </si>
  <si>
    <t>Н.В.</t>
  </si>
  <si>
    <t>П.Д.</t>
  </si>
  <si>
    <t>М.П</t>
  </si>
  <si>
    <t>ЗАБАНОВ</t>
  </si>
  <si>
    <t>ИВАНОВ</t>
  </si>
  <si>
    <t>КИРИЛЕНКО</t>
  </si>
  <si>
    <t>УПОРЯДОЧЕННЫЙ СПИСОК ПАР В СПОРТИВНОЙ ДИСЦИПЛИНЕ “ПЛЯЖНЫЙ ТЕННИС - ПАРНЫЙ РАЗРЯД“</t>
  </si>
  <si>
    <t>Страхова Мария Алексеевна</t>
  </si>
  <si>
    <t>Страхова Варвара Алексеевна</t>
  </si>
  <si>
    <t>Чумаченко Кира Игоревна</t>
  </si>
  <si>
    <t>Дербилова Алиса Денисовна</t>
  </si>
  <si>
    <t>Неплошина Вероника Юрьевна</t>
  </si>
  <si>
    <t>Надыршина Каролина Альбертовна</t>
  </si>
  <si>
    <t>Самарина Алена Владимировна</t>
  </si>
  <si>
    <t>Ошкина Алёна Андреевна</t>
  </si>
  <si>
    <t>Котякова Софья Андреевна</t>
  </si>
  <si>
    <t>Зайцева Алина Владимировна</t>
  </si>
  <si>
    <t>А.В.</t>
  </si>
  <si>
    <t>К.А.</t>
  </si>
  <si>
    <t>В.Ю.</t>
  </si>
  <si>
    <t>К.И.</t>
  </si>
  <si>
    <t>В.А.</t>
  </si>
  <si>
    <t>ЗАЙЦЕВА</t>
  </si>
  <si>
    <t>КОТЯКОВА</t>
  </si>
  <si>
    <t>САМАРИНА</t>
  </si>
  <si>
    <t>НАДЫРШИНА</t>
  </si>
  <si>
    <t>НЕПЛОШИНА</t>
  </si>
  <si>
    <t>ДЕРБИЛОВА</t>
  </si>
  <si>
    <t>ЧУМАЧЕНКО</t>
  </si>
  <si>
    <t>СТРАХОВА ВАРВАРА</t>
  </si>
  <si>
    <t>СТРАХОВА МАРИЯ</t>
  </si>
  <si>
    <t>1з2к</t>
  </si>
  <si>
    <t>Отчет сформирован программой 16.06.2023 19:41:59</t>
  </si>
  <si>
    <t>3м</t>
  </si>
  <si>
    <t>ТАРАСОВА</t>
  </si>
  <si>
    <t>РОДИНА</t>
  </si>
  <si>
    <t>КОЛЧИНА</t>
  </si>
  <si>
    <t>БОРОДИНА</t>
  </si>
  <si>
    <t>ШАРИПОВА</t>
  </si>
  <si>
    <t>ТКАЧЕНКО</t>
  </si>
  <si>
    <t>без присутствия</t>
  </si>
  <si>
    <t>КЛИМУК</t>
  </si>
  <si>
    <t>Замененная пара</t>
  </si>
  <si>
    <t>Ожидающая пара</t>
  </si>
  <si>
    <t>Сеяные пары</t>
  </si>
  <si>
    <t>А.Р.</t>
  </si>
  <si>
    <t/>
  </si>
  <si>
    <t xml:space="preserve">2 </t>
  </si>
  <si>
    <t>Х</t>
  </si>
  <si>
    <t>3 место</t>
  </si>
  <si>
    <t>О.Д.</t>
  </si>
  <si>
    <t xml:space="preserve">3 </t>
  </si>
  <si>
    <t>ЩЕРБИНИНА</t>
  </si>
  <si>
    <t>П.А.</t>
  </si>
  <si>
    <t>СЕНЦОВА</t>
  </si>
  <si>
    <t>К.М.</t>
  </si>
  <si>
    <t>М.О.</t>
  </si>
  <si>
    <t>ТРАЧУК</t>
  </si>
  <si>
    <t>ЛОБАНОВА</t>
  </si>
  <si>
    <t>С.С.</t>
  </si>
  <si>
    <t xml:space="preserve">4 </t>
  </si>
  <si>
    <t>О.А.</t>
  </si>
  <si>
    <t>РОМАНОВСКАЯ</t>
  </si>
  <si>
    <t>А.О.</t>
  </si>
  <si>
    <t>ТИГИНА</t>
  </si>
  <si>
    <t>Е.Д.</t>
  </si>
  <si>
    <t xml:space="preserve">1 </t>
  </si>
  <si>
    <t>финала</t>
  </si>
  <si>
    <t>Финал</t>
  </si>
  <si>
    <t>1/2</t>
  </si>
  <si>
    <t>1/4</t>
  </si>
  <si>
    <t>Фамилия И.О. игрока</t>
  </si>
  <si>
    <t>№ строк</t>
  </si>
  <si>
    <t>Статус пары</t>
  </si>
  <si>
    <t>ЮНИОРКИ</t>
  </si>
  <si>
    <t>ЮНИОРЫ И ЮНИОРКИ</t>
  </si>
  <si>
    <t>ЮНИОРЫ</t>
  </si>
  <si>
    <t>Романовская Олеся Андреевна</t>
  </si>
  <si>
    <t>Тигина Анастасия Олеговна</t>
  </si>
  <si>
    <t>Ошкина Алиса Андреевна</t>
  </si>
  <si>
    <t>Трачук Мария Олеговна</t>
  </si>
  <si>
    <t>Лобанова Анастасия Андреевна</t>
  </si>
  <si>
    <t>Щербинина Полина Антоновна</t>
  </si>
  <si>
    <t>Сенцова Кира Михайловна</t>
  </si>
  <si>
    <t>Тарасова Софья Сергеевна</t>
  </si>
  <si>
    <t>Родина София Александровна</t>
  </si>
  <si>
    <t>Колчина Ангелина Вадимовна</t>
  </si>
  <si>
    <t>Бородина Олеся Дмитриевна</t>
  </si>
  <si>
    <t>Шарипова Анастасия Ринатовна</t>
  </si>
  <si>
    <t>Ткаченко Елизавета Дмитриевна</t>
  </si>
  <si>
    <t>Климук Ангелина Владимировна</t>
  </si>
  <si>
    <t>ОСНОВНОЙ ТУРНИР В СПОРТИВНОЙ ДИСЦИПЛИНЕ “ПЛЯЖНЫЙ ТЕННИС - ПАРНЫЙ РАЗРЯД“</t>
  </si>
  <si>
    <t>ПРЕДВАРИТЕЛЬНЫЙ ЭТАП</t>
  </si>
  <si>
    <t>ПОДГРУППА 1</t>
  </si>
  <si>
    <t>62 62</t>
  </si>
  <si>
    <t>62 61</t>
  </si>
  <si>
    <t>1</t>
  </si>
  <si>
    <t>26 26</t>
  </si>
  <si>
    <t>0</t>
  </si>
  <si>
    <t>Е.А.</t>
  </si>
  <si>
    <t>ПОДГРУППА 2</t>
  </si>
  <si>
    <t>61 61</t>
  </si>
  <si>
    <t>без приутствия</t>
  </si>
  <si>
    <t>ФИНАЛЬНЫЙ ЭТАП</t>
  </si>
  <si>
    <t>63 63</t>
  </si>
  <si>
    <t>2</t>
  </si>
  <si>
    <t>Л.М. МАМЕДОВА</t>
  </si>
  <si>
    <t>Кукушин Илья Максимович</t>
  </si>
  <si>
    <t>Тарасов Арсений Вадимович</t>
  </si>
  <si>
    <t>Агафонов Григорий Максимович</t>
  </si>
  <si>
    <t>Мартынов Владислав Павлович</t>
  </si>
  <si>
    <t>Кукушин Кирилл Максимович</t>
  </si>
  <si>
    <t>Шулятьев Тимур Игоревич</t>
  </si>
  <si>
    <t>Забанов Захар Денисович</t>
  </si>
  <si>
    <t>Иньшин Егор Алексеевич</t>
  </si>
  <si>
    <t>Бессонов Арсений Владимирович</t>
  </si>
  <si>
    <t>И.М.</t>
  </si>
  <si>
    <t>З.Д.</t>
  </si>
  <si>
    <t>Г.М.</t>
  </si>
  <si>
    <t>В.П.</t>
  </si>
  <si>
    <t>Т.И.</t>
  </si>
  <si>
    <t>КУКУШИН КИРИЛЛ</t>
  </si>
  <si>
    <t>ШУЛЯТЬЕВ</t>
  </si>
  <si>
    <t>ИНЬШИН</t>
  </si>
  <si>
    <t>АГАФОНОВ</t>
  </si>
  <si>
    <t>СИМОНОВ</t>
  </si>
  <si>
    <t>БЕССОНОВ</t>
  </si>
  <si>
    <t>КУКУШИН ИЛЬЯ</t>
  </si>
  <si>
    <t>ТАРАСОВ</t>
  </si>
  <si>
    <t>ОСНОВНОЙ ТУРНИР В СПОРТИВНОЙ ДИСЦИПЛИНЕ “ПЛЯЖНЫЙ ТЕННИС - СМЕШАННЫЙ ПАРНЫЙ РАЗРЯД“</t>
  </si>
  <si>
    <t>Отчет сформирован программой 16.06.2023 20:58:31</t>
  </si>
  <si>
    <t>62 64</t>
  </si>
  <si>
    <t>61 63</t>
  </si>
  <si>
    <t>64 63</t>
  </si>
  <si>
    <t>63 26 10-6</t>
  </si>
  <si>
    <t>М.П.</t>
  </si>
  <si>
    <t>64 62</t>
  </si>
  <si>
    <t>УПОРЯДОЧЕННЫЙ СПИСОК ПАР В СПОРТИВНОЙ ДИСЦИПЛИНЕ “ПЛЯЖНЫЙ ТЕННИС - СМЕШАННЫЙ ПАРНЫЙ РАЗРЯД“</t>
  </si>
  <si>
    <t>Отчет сформирован программой 17.06.2023 13:03:38</t>
  </si>
  <si>
    <t>УПОРЯДОЧЕННЫЙ СПИСОК ПАР В СПОРТИВНОЙ ДИСЦИПЛИНЕ “СМЕШАННЫЙ ПАРНЫЙ РАЗРЯД“</t>
  </si>
  <si>
    <t>61 60</t>
  </si>
  <si>
    <t>16 06</t>
  </si>
  <si>
    <t>60 60</t>
  </si>
  <si>
    <t>06 06</t>
  </si>
  <si>
    <t>62 63</t>
  </si>
  <si>
    <t>26 36</t>
  </si>
  <si>
    <t>61 62</t>
  </si>
  <si>
    <t>16 26</t>
  </si>
  <si>
    <t>46 36</t>
  </si>
  <si>
    <t>61 64</t>
  </si>
  <si>
    <t>16 46</t>
  </si>
  <si>
    <t>76(2) 67(3) 10-4</t>
  </si>
  <si>
    <t>67(2) 76(3) 4-10</t>
  </si>
  <si>
    <t>62 60</t>
  </si>
  <si>
    <t>16 36</t>
  </si>
  <si>
    <t>26 06</t>
  </si>
  <si>
    <t>63 57 10-8</t>
  </si>
  <si>
    <t>36 75 8-10</t>
  </si>
  <si>
    <t>36 36</t>
  </si>
  <si>
    <t>62 26 10-6</t>
  </si>
  <si>
    <t>62 67(9) 10-1</t>
  </si>
  <si>
    <t>64 76(2)</t>
  </si>
  <si>
    <t>75 64</t>
  </si>
  <si>
    <t>76(2) 46 10-7</t>
  </si>
  <si>
    <t>64 75</t>
  </si>
  <si>
    <t>26 75 10-6</t>
  </si>
  <si>
    <t>57 62 11-9</t>
  </si>
  <si>
    <t>75 26 9-11</t>
  </si>
  <si>
    <t>63 62</t>
  </si>
  <si>
    <t>60 61</t>
  </si>
  <si>
    <t>36 26</t>
  </si>
  <si>
    <t>06 16</t>
  </si>
  <si>
    <t>60 63</t>
  </si>
  <si>
    <t>Г.Г.</t>
  </si>
  <si>
    <t>Симонов Григорий Григорьевич</t>
  </si>
  <si>
    <t>ОТКРЫТЫЙ ТУРНИР "ЭЛЬ ЭКСПО ОПЕН"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</si>
</sst>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h:mm;@"/>
  </numFmts>
  <fonts count="86" x14ac:knownFonts="1">
    <font>
      <sz val="10"/>
      <name val="Arial Cyr"/>
      <charset val="204"/>
    </font>
    <font>
      <sz val="10"/>
      <name val="Arial Cyr"/>
      <charset val="204"/>
    </font>
    <font>
      <sz val="10"/>
      <color indexed="8"/>
      <name val="Arial"/>
      <family val="2"/>
    </font>
    <font>
      <sz val="11"/>
      <color indexed="8"/>
      <name val="Calibri"/>
      <family val="2"/>
      <charset val="204"/>
    </font>
    <font>
      <sz val="10"/>
      <color indexed="9"/>
      <name val="Arial"/>
      <family val="2"/>
    </font>
    <font>
      <sz val="11"/>
      <color indexed="9"/>
      <name val="Calibri"/>
      <family val="2"/>
      <charset val="204"/>
    </font>
    <font>
      <sz val="11"/>
      <color indexed="9"/>
      <name val="Calibri"/>
      <family val="2"/>
    </font>
    <font>
      <sz val="10"/>
      <name val="Arial"/>
      <family val="2"/>
      <charset val="204"/>
    </font>
    <font>
      <sz val="11"/>
      <color indexed="20"/>
      <name val="Calibri"/>
      <family val="2"/>
    </font>
    <font>
      <b/>
      <sz val="10"/>
      <color indexed="16"/>
      <name val="Arial"/>
      <family val="2"/>
    </font>
    <font>
      <sz val="10"/>
      <color indexed="17"/>
      <name val="Arial"/>
      <family val="2"/>
    </font>
    <font>
      <b/>
      <sz val="11"/>
      <color indexed="52"/>
      <name val="Calibri"/>
      <family val="2"/>
    </font>
    <font>
      <b/>
      <sz val="11"/>
      <color indexed="9"/>
      <name val="Calibri"/>
      <family val="2"/>
    </font>
    <font>
      <sz val="10"/>
      <color indexed="20"/>
      <name val="Arial"/>
      <family val="2"/>
    </font>
    <font>
      <i/>
      <sz val="11"/>
      <color indexed="23"/>
      <name val="Calibri"/>
      <family val="2"/>
    </font>
    <font>
      <i/>
      <sz val="10"/>
      <color indexed="63"/>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Arial"/>
      <family val="2"/>
    </font>
    <font>
      <sz val="11"/>
      <color indexed="62"/>
      <name val="Calibri"/>
      <family val="2"/>
    </font>
    <font>
      <b/>
      <sz val="10"/>
      <color indexed="9"/>
      <name val="Arial"/>
      <family val="2"/>
    </font>
    <font>
      <sz val="10"/>
      <color indexed="16"/>
      <name val="Arial"/>
      <family val="2"/>
    </font>
    <font>
      <sz val="11"/>
      <color indexed="52"/>
      <name val="Calibri"/>
      <family val="2"/>
    </font>
    <font>
      <sz val="10"/>
      <color indexed="60"/>
      <name val="Arial"/>
      <family val="2"/>
    </font>
    <font>
      <b/>
      <sz val="11"/>
      <color indexed="63"/>
      <name val="Calibri"/>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8"/>
      <color indexed="56"/>
      <name val="Cambria"/>
      <family val="2"/>
    </font>
    <font>
      <b/>
      <sz val="11"/>
      <color indexed="8"/>
      <name val="Calibri"/>
      <family val="2"/>
    </font>
    <font>
      <sz val="10"/>
      <color indexed="10"/>
      <name val="Arial"/>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0"/>
      <name val="Arial Cyr"/>
      <family val="2"/>
      <charset val="204"/>
    </font>
    <font>
      <sz val="10"/>
      <name val="Arial Cyr"/>
      <family val="2"/>
      <charset val="204"/>
    </font>
    <font>
      <sz val="8"/>
      <name val="Arial Cyr"/>
      <charset val="204"/>
    </font>
    <font>
      <sz val="8"/>
      <name val="Arial Cyr"/>
      <family val="2"/>
      <charset val="204"/>
    </font>
    <font>
      <b/>
      <sz val="20"/>
      <name val="Arial Cyr"/>
      <charset val="204"/>
    </font>
    <font>
      <b/>
      <sz val="10"/>
      <name val="Arial Cyr"/>
      <charset val="204"/>
    </font>
    <font>
      <sz val="7"/>
      <name val="Arial Cyr"/>
      <family val="2"/>
      <charset val="204"/>
    </font>
    <font>
      <sz val="9"/>
      <name val="Arial Cyr"/>
      <charset val="204"/>
    </font>
    <font>
      <sz val="9"/>
      <name val="Arial Cyr"/>
      <family val="2"/>
      <charset val="204"/>
    </font>
    <font>
      <b/>
      <sz val="8"/>
      <name val="Arial Cyr"/>
      <charset val="204"/>
    </font>
    <font>
      <b/>
      <i/>
      <sz val="9"/>
      <name val="Arial Cyr"/>
      <family val="2"/>
      <charset val="204"/>
    </font>
    <font>
      <b/>
      <i/>
      <sz val="8"/>
      <name val="Arial Cyr"/>
      <charset val="204"/>
    </font>
    <font>
      <b/>
      <sz val="14"/>
      <name val="Arial Cyr"/>
      <charset val="204"/>
    </font>
    <font>
      <sz val="12"/>
      <name val="Arial Cyr"/>
      <family val="2"/>
      <charset val="204"/>
    </font>
    <font>
      <sz val="8"/>
      <color rgb="FF000000"/>
      <name val="Segoe UI"/>
      <family val="2"/>
      <charset val="204"/>
    </font>
    <font>
      <b/>
      <sz val="12"/>
      <name val="Arial Cyr"/>
      <charset val="204"/>
    </font>
    <font>
      <sz val="12"/>
      <name val="Arial Cyr"/>
      <charset val="204"/>
    </font>
    <font>
      <vertAlign val="superscript"/>
      <sz val="12"/>
      <name val="Arial Cyr"/>
      <charset val="204"/>
    </font>
    <font>
      <sz val="20"/>
      <name val="Arial Cyr"/>
      <charset val="204"/>
    </font>
    <font>
      <b/>
      <i/>
      <sz val="12"/>
      <name val="Arial Cyr"/>
      <family val="2"/>
      <charset val="204"/>
    </font>
    <font>
      <b/>
      <sz val="14"/>
      <color theme="0"/>
      <name val="Arial Cyr"/>
      <charset val="204"/>
    </font>
    <font>
      <i/>
      <sz val="8"/>
      <color indexed="9"/>
      <name val="Arial Cyr"/>
      <charset val="204"/>
    </font>
    <font>
      <sz val="9"/>
      <color indexed="9"/>
      <name val="Arial Cyr"/>
      <family val="2"/>
      <charset val="204"/>
    </font>
    <font>
      <sz val="10"/>
      <color indexed="9"/>
      <name val="Arial Cyr"/>
      <family val="2"/>
      <charset val="204"/>
    </font>
    <font>
      <b/>
      <sz val="8"/>
      <name val="Arial Cyr"/>
      <family val="2"/>
      <charset val="204"/>
    </font>
    <font>
      <b/>
      <sz val="16"/>
      <color indexed="10"/>
      <name val="Arial Cyr"/>
      <charset val="204"/>
    </font>
    <font>
      <b/>
      <sz val="7"/>
      <name val="Arial Cyr"/>
      <family val="2"/>
      <charset val="204"/>
    </font>
    <font>
      <b/>
      <sz val="14"/>
      <name val="Arial Cyr"/>
      <family val="2"/>
      <charset val="204"/>
    </font>
    <font>
      <sz val="9"/>
      <color indexed="42"/>
      <name val="Arial Cyr"/>
      <family val="2"/>
      <charset val="204"/>
    </font>
    <font>
      <sz val="9"/>
      <color indexed="42"/>
      <name val="Arial Cyr"/>
      <charset val="204"/>
    </font>
    <font>
      <sz val="9"/>
      <color indexed="9"/>
      <name val="Arial Cyr"/>
      <charset val="204"/>
    </font>
    <font>
      <b/>
      <sz val="10"/>
      <color indexed="9"/>
      <name val="Arial Cyr"/>
      <family val="2"/>
      <charset val="204"/>
    </font>
    <font>
      <b/>
      <sz val="14"/>
      <color theme="1"/>
      <name val="Arial Cyr"/>
      <charset val="204"/>
    </font>
    <font>
      <sz val="12"/>
      <color theme="1"/>
      <name val="Arial Cyr"/>
      <charset val="204"/>
    </font>
    <font>
      <sz val="11"/>
      <color theme="1"/>
      <name val="Calibri"/>
      <family val="2"/>
      <scheme val="minor"/>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43"/>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9"/>
      </patternFill>
    </fill>
    <fill>
      <patternFill patternType="solid">
        <fgColor indexed="46"/>
      </patternFill>
    </fill>
    <fill>
      <patternFill patternType="solid">
        <fgColor indexed="26"/>
      </patternFill>
    </fill>
    <fill>
      <patternFill patternType="solid">
        <fgColor indexed="23"/>
      </patternFill>
    </fill>
    <fill>
      <patternFill patternType="solid">
        <fgColor indexed="22"/>
      </patternFill>
    </fill>
    <fill>
      <patternFill patternType="solid">
        <fgColor indexed="51"/>
      </patternFill>
    </fill>
    <fill>
      <patternFill patternType="solid">
        <fgColor indexed="63"/>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56"/>
      </patternFill>
    </fill>
    <fill>
      <patternFill patternType="solid">
        <fgColor indexed="54"/>
      </patternFill>
    </fill>
    <fill>
      <patternFill patternType="solid">
        <fgColor indexed="16"/>
      </patternFill>
    </fill>
    <fill>
      <patternFill patternType="solid">
        <fgColor indexed="22"/>
        <bgColor indexed="64"/>
      </patternFill>
    </fill>
    <fill>
      <patternFill patternType="solid">
        <fgColor indexed="55"/>
        <bgColor indexed="64"/>
      </patternFill>
    </fill>
    <fill>
      <patternFill patternType="solid">
        <fgColor theme="0" tint="-0.34998626667073579"/>
        <bgColor indexed="64"/>
      </patternFill>
    </fill>
    <fill>
      <patternFill patternType="solid">
        <fgColor indexed="42"/>
        <bgColor indexed="64"/>
      </patternFill>
    </fill>
  </fills>
  <borders count="10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medium">
        <color indexed="64"/>
      </right>
      <top style="thick">
        <color indexed="64"/>
      </top>
      <bottom style="hair">
        <color indexed="64"/>
      </bottom>
      <diagonal/>
    </border>
    <border>
      <left style="medium">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ck">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bottom style="thick">
        <color indexed="64"/>
      </bottom>
      <diagonal/>
    </border>
    <border>
      <left style="medium">
        <color indexed="64"/>
      </left>
      <right style="medium">
        <color indexed="64"/>
      </right>
      <top style="hair">
        <color indexed="64"/>
      </top>
      <bottom style="thick">
        <color indexed="64"/>
      </bottom>
      <diagonal/>
    </border>
    <border>
      <left style="medium">
        <color indexed="64"/>
      </left>
      <right style="thick">
        <color indexed="64"/>
      </right>
      <top/>
      <bottom style="thick">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s>
  <cellStyleXfs count="112">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1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14" borderId="0" applyNumberFormat="0" applyBorder="0" applyAlignment="0" applyProtection="0"/>
    <xf numFmtId="0" fontId="5" fillId="4"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0"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3" borderId="0" applyNumberFormat="0" applyBorder="0" applyAlignment="0" applyProtection="0"/>
    <xf numFmtId="0" fontId="7" fillId="4" borderId="1" applyNumberFormat="0" applyFont="0" applyAlignment="0" applyProtection="0"/>
    <xf numFmtId="0" fontId="8" fillId="8" borderId="0" applyNumberFormat="0" applyBorder="0" applyAlignment="0" applyProtection="0"/>
    <xf numFmtId="0" fontId="9" fillId="14" borderId="1" applyNumberFormat="0" applyAlignment="0" applyProtection="0"/>
    <xf numFmtId="0" fontId="10" fillId="6" borderId="0" applyNumberFormat="0" applyBorder="0" applyAlignment="0" applyProtection="0"/>
    <xf numFmtId="0" fontId="11" fillId="14" borderId="2" applyNumberFormat="0" applyAlignment="0" applyProtection="0"/>
    <xf numFmtId="0" fontId="12" fillId="24" borderId="3" applyNumberFormat="0" applyAlignment="0" applyProtection="0"/>
    <xf numFmtId="0" fontId="13" fillId="11" borderId="0" applyNumberFormat="0" applyBorder="0" applyAlignment="0" applyProtection="0"/>
    <xf numFmtId="0" fontId="14" fillId="0" borderId="0" applyNumberFormat="0" applyFill="0" applyBorder="0" applyAlignment="0" applyProtection="0"/>
    <xf numFmtId="0" fontId="4" fillId="25"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26" borderId="0" applyNumberFormat="0" applyBorder="0" applyAlignment="0" applyProtection="0"/>
    <xf numFmtId="0" fontId="4" fillId="18" borderId="0" applyNumberFormat="0" applyBorder="0" applyAlignment="0" applyProtection="0"/>
    <xf numFmtId="0" fontId="4" fillId="27" borderId="0" applyNumberFormat="0" applyBorder="0" applyAlignment="0" applyProtection="0"/>
    <xf numFmtId="0" fontId="15" fillId="0" borderId="0" applyNumberFormat="0" applyFill="0" applyBorder="0" applyAlignment="0" applyProtection="0"/>
    <xf numFmtId="0" fontId="16" fillId="9" borderId="0" applyNumberFormat="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20" fillId="3" borderId="1" applyNumberFormat="0" applyAlignment="0" applyProtection="0"/>
    <xf numFmtId="0" fontId="21" fillId="5" borderId="2" applyNumberFormat="0" applyAlignment="0" applyProtection="0"/>
    <xf numFmtId="0" fontId="22" fillId="16" borderId="7" applyNumberFormat="0" applyAlignment="0" applyProtection="0"/>
    <xf numFmtId="0" fontId="23" fillId="0" borderId="8" applyNumberFormat="0" applyFill="0" applyAlignment="0" applyProtection="0"/>
    <xf numFmtId="0" fontId="24" fillId="0" borderId="9" applyNumberFormat="0" applyFill="0" applyAlignment="0" applyProtection="0"/>
    <xf numFmtId="0" fontId="25" fillId="4" borderId="0" applyNumberFormat="0" applyBorder="0" applyAlignment="0" applyProtection="0"/>
    <xf numFmtId="0" fontId="3" fillId="12" borderId="10" applyNumberFormat="0" applyFont="0" applyAlignment="0" applyProtection="0"/>
    <xf numFmtId="0" fontId="26" fillId="14" borderId="1"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12" applyNumberFormat="0" applyFill="0" applyAlignment="0" applyProtection="0"/>
    <xf numFmtId="0" fontId="30" fillId="0" borderId="13" applyNumberFormat="0" applyFill="0" applyAlignment="0" applyProtection="0"/>
    <xf numFmtId="0" fontId="30" fillId="0" borderId="0" applyNumberFormat="0" applyFill="0" applyBorder="0" applyAlignment="0" applyProtection="0"/>
    <xf numFmtId="0" fontId="31" fillId="0" borderId="14" applyNumberFormat="0" applyFill="0" applyAlignment="0" applyProtection="0"/>
    <xf numFmtId="0" fontId="32" fillId="0" borderId="0" applyNumberFormat="0" applyFill="0" applyBorder="0" applyAlignment="0" applyProtection="0"/>
    <xf numFmtId="0" fontId="33" fillId="0" borderId="15" applyNumberFormat="0" applyFill="0" applyAlignment="0" applyProtection="0"/>
    <xf numFmtId="0" fontId="31" fillId="14" borderId="16"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0"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36" fillId="5" borderId="2" applyNumberFormat="0" applyAlignment="0" applyProtection="0"/>
    <xf numFmtId="0" fontId="37" fillId="14" borderId="1" applyNumberFormat="0" applyAlignment="0" applyProtection="0"/>
    <xf numFmtId="0" fontId="38" fillId="14" borderId="2" applyNumberFormat="0" applyAlignment="0" applyProtection="0"/>
    <xf numFmtId="0" fontId="39" fillId="0" borderId="4"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0" applyNumberFormat="0" applyFill="0" applyBorder="0" applyAlignment="0" applyProtection="0"/>
    <xf numFmtId="0" fontId="42" fillId="0" borderId="15" applyNumberFormat="0" applyFill="0" applyAlignment="0" applyProtection="0"/>
    <xf numFmtId="0" fontId="43" fillId="24" borderId="3" applyNumberFormat="0" applyAlignment="0" applyProtection="0"/>
    <xf numFmtId="0" fontId="44" fillId="0" borderId="0" applyNumberFormat="0" applyFill="0" applyBorder="0" applyAlignment="0" applyProtection="0"/>
    <xf numFmtId="0" fontId="45" fillId="4" borderId="0" applyNumberFormat="0" applyBorder="0" applyAlignment="0" applyProtection="0"/>
    <xf numFmtId="0" fontId="1" fillId="0" borderId="0"/>
    <xf numFmtId="0" fontId="1" fillId="0" borderId="0"/>
    <xf numFmtId="0" fontId="1" fillId="0" borderId="0"/>
    <xf numFmtId="0" fontId="1" fillId="0" borderId="0"/>
    <xf numFmtId="0" fontId="46" fillId="8" borderId="0" applyNumberFormat="0" applyBorder="0" applyAlignment="0" applyProtection="0"/>
    <xf numFmtId="0" fontId="47" fillId="0" borderId="0" applyNumberFormat="0" applyFill="0" applyBorder="0" applyAlignment="0" applyProtection="0"/>
    <xf numFmtId="0" fontId="3" fillId="12" borderId="10" applyNumberFormat="0" applyFont="0" applyAlignment="0" applyProtection="0"/>
    <xf numFmtId="0" fontId="48" fillId="0" borderId="9" applyNumberFormat="0" applyFill="0" applyAlignment="0" applyProtection="0"/>
    <xf numFmtId="0" fontId="49" fillId="0" borderId="0" applyNumberFormat="0" applyFill="0" applyBorder="0" applyAlignment="0" applyProtection="0"/>
    <xf numFmtId="0" fontId="50" fillId="9" borderId="0" applyNumberFormat="0" applyBorder="0" applyAlignment="0" applyProtection="0"/>
    <xf numFmtId="9" fontId="1" fillId="0" borderId="0" applyFont="0" applyFill="0" applyBorder="0" applyAlignment="0" applyProtection="0"/>
    <xf numFmtId="0" fontId="3" fillId="0" borderId="0"/>
    <xf numFmtId="0" fontId="85" fillId="0" borderId="0"/>
  </cellStyleXfs>
  <cellXfs count="669">
    <xf numFmtId="0" fontId="0" fillId="0" borderId="0" xfId="0"/>
    <xf numFmtId="0" fontId="52" fillId="0" borderId="0" xfId="0" applyFont="1" applyAlignment="1">
      <alignment vertical="center"/>
    </xf>
    <xf numFmtId="0" fontId="60" fillId="0" borderId="0" xfId="0" applyFont="1" applyAlignment="1">
      <alignment vertical="center" shrinkToFit="1"/>
    </xf>
    <xf numFmtId="0" fontId="0" fillId="0" borderId="0" xfId="0" applyAlignment="1">
      <alignment horizontal="center"/>
    </xf>
    <xf numFmtId="0" fontId="1" fillId="0" borderId="0" xfId="99"/>
    <xf numFmtId="0" fontId="1" fillId="0" borderId="0" xfId="99" applyAlignment="1">
      <alignment horizontal="center"/>
    </xf>
    <xf numFmtId="0" fontId="61" fillId="0" borderId="0" xfId="99" applyFont="1" applyAlignment="1">
      <alignment vertical="center"/>
    </xf>
    <xf numFmtId="0" fontId="62" fillId="0" borderId="0" xfId="99" applyFont="1" applyAlignment="1">
      <alignment vertical="center"/>
    </xf>
    <xf numFmtId="0" fontId="53" fillId="0" borderId="0" xfId="99" applyFont="1"/>
    <xf numFmtId="0" fontId="1" fillId="0" borderId="0" xfId="99" applyAlignment="1">
      <alignment vertical="top"/>
    </xf>
    <xf numFmtId="0" fontId="58" fillId="28" borderId="17" xfId="99" applyFont="1" applyFill="1" applyBorder="1" applyAlignment="1">
      <alignment horizontal="center" vertical="center" shrinkToFit="1"/>
    </xf>
    <xf numFmtId="0" fontId="58" fillId="0" borderId="0" xfId="99" applyFont="1" applyAlignment="1">
      <alignment horizontal="center" vertical="center" shrinkToFit="1"/>
    </xf>
    <xf numFmtId="0" fontId="1" fillId="0" borderId="17" xfId="99" applyBorder="1" applyAlignment="1">
      <alignment horizontal="center" vertical="center" shrinkToFit="1"/>
    </xf>
    <xf numFmtId="0" fontId="56" fillId="0" borderId="17" xfId="99" applyFont="1" applyBorder="1" applyAlignment="1">
      <alignment horizontal="center" vertical="center" shrinkToFit="1"/>
    </xf>
    <xf numFmtId="0" fontId="1" fillId="0" borderId="0" xfId="99" applyAlignment="1">
      <alignment horizontal="center" vertical="center" shrinkToFit="1"/>
    </xf>
    <xf numFmtId="0" fontId="54" fillId="28" borderId="34" xfId="99" applyFont="1" applyFill="1" applyBorder="1" applyAlignment="1">
      <alignment horizontal="center" vertical="center" wrapText="1"/>
    </xf>
    <xf numFmtId="14" fontId="60" fillId="28" borderId="35" xfId="99" applyNumberFormat="1" applyFont="1" applyFill="1" applyBorder="1" applyAlignment="1">
      <alignment horizontal="center" vertical="center" wrapText="1"/>
    </xf>
    <xf numFmtId="0" fontId="54" fillId="0" borderId="36" xfId="99" applyFont="1" applyBorder="1" applyAlignment="1" applyProtection="1">
      <alignment horizontal="center" shrinkToFit="1"/>
      <protection locked="0"/>
    </xf>
    <xf numFmtId="14" fontId="54" fillId="0" borderId="36" xfId="99" applyNumberFormat="1" applyFont="1" applyBorder="1" applyAlignment="1" applyProtection="1">
      <alignment horizontal="center" shrinkToFit="1"/>
      <protection locked="0"/>
    </xf>
    <xf numFmtId="0" fontId="59" fillId="0" borderId="0" xfId="99" applyFont="1"/>
    <xf numFmtId="0" fontId="54" fillId="0" borderId="37" xfId="99" applyFont="1" applyBorder="1" applyAlignment="1" applyProtection="1">
      <alignment horizontal="center" shrinkToFit="1"/>
      <protection locked="0"/>
    </xf>
    <xf numFmtId="14" fontId="54" fillId="0" borderId="37" xfId="99" applyNumberFormat="1" applyFont="1" applyBorder="1" applyAlignment="1" applyProtection="1">
      <alignment horizontal="center" shrinkToFit="1"/>
      <protection locked="0"/>
    </xf>
    <xf numFmtId="0" fontId="59" fillId="0" borderId="0" xfId="99" applyFont="1" applyAlignment="1">
      <alignment horizontal="center" vertical="center"/>
    </xf>
    <xf numFmtId="0" fontId="60" fillId="0" borderId="0" xfId="0" applyFont="1" applyAlignment="1">
      <alignment shrinkToFit="1"/>
    </xf>
    <xf numFmtId="0" fontId="53" fillId="0" borderId="0" xfId="0" applyFont="1" applyAlignment="1">
      <alignment vertical="center" shrinkToFit="1"/>
    </xf>
    <xf numFmtId="0" fontId="1" fillId="0" borderId="0" xfId="99" applyAlignment="1">
      <alignment horizontal="left" vertical="center"/>
    </xf>
    <xf numFmtId="0" fontId="1" fillId="0" borderId="0" xfId="99" applyAlignment="1">
      <alignment horizontal="center" vertical="center"/>
    </xf>
    <xf numFmtId="0" fontId="52" fillId="0" borderId="0" xfId="99" applyFont="1"/>
    <xf numFmtId="0" fontId="52" fillId="28" borderId="0" xfId="99" applyFont="1" applyFill="1"/>
    <xf numFmtId="0" fontId="64" fillId="0" borderId="36" xfId="99" applyFont="1" applyBorder="1" applyAlignment="1" applyProtection="1">
      <alignment horizontal="center" shrinkToFit="1"/>
      <protection locked="0"/>
    </xf>
    <xf numFmtId="14" fontId="64" fillId="0" borderId="36" xfId="99" applyNumberFormat="1" applyFont="1" applyBorder="1" applyAlignment="1" applyProtection="1">
      <alignment horizontal="center" shrinkToFit="1"/>
      <protection locked="0"/>
    </xf>
    <xf numFmtId="0" fontId="64" fillId="0" borderId="0" xfId="99" applyFont="1"/>
    <xf numFmtId="0" fontId="64" fillId="0" borderId="37" xfId="99" applyFont="1" applyBorder="1" applyAlignment="1" applyProtection="1">
      <alignment horizontal="center" shrinkToFit="1"/>
      <protection locked="0"/>
    </xf>
    <xf numFmtId="14" fontId="64" fillId="0" borderId="37" xfId="99" applyNumberFormat="1" applyFont="1" applyBorder="1" applyAlignment="1" applyProtection="1">
      <alignment horizontal="center" shrinkToFit="1"/>
      <protection locked="0"/>
    </xf>
    <xf numFmtId="0" fontId="52" fillId="0" borderId="0" xfId="99" applyFont="1" applyAlignment="1">
      <alignment horizontal="center" vertical="center"/>
    </xf>
    <xf numFmtId="0" fontId="1" fillId="0" borderId="0" xfId="99" applyAlignment="1">
      <alignment vertical="center"/>
    </xf>
    <xf numFmtId="0" fontId="54" fillId="0" borderId="0" xfId="99" applyFont="1" applyAlignment="1">
      <alignment vertical="center"/>
    </xf>
    <xf numFmtId="0" fontId="1" fillId="0" borderId="0" xfId="99" applyAlignment="1">
      <alignment horizontal="right" vertical="center"/>
    </xf>
    <xf numFmtId="0" fontId="52" fillId="28" borderId="17" xfId="99" applyFont="1" applyFill="1" applyBorder="1" applyAlignment="1">
      <alignment horizontal="center" shrinkToFit="1"/>
    </xf>
    <xf numFmtId="0" fontId="1" fillId="0" borderId="0" xfId="100" applyAlignment="1">
      <alignment vertical="center" shrinkToFit="1"/>
    </xf>
    <xf numFmtId="0" fontId="56" fillId="0" borderId="18" xfId="99" applyFont="1" applyBorder="1" applyAlignment="1">
      <alignment horizontal="center" vertical="center" shrinkToFit="1"/>
    </xf>
    <xf numFmtId="0" fontId="1" fillId="0" borderId="0" xfId="100" applyAlignment="1">
      <alignment horizontal="center" vertical="center"/>
    </xf>
    <xf numFmtId="0" fontId="1" fillId="0" borderId="0" xfId="100" applyAlignment="1">
      <alignment horizontal="right" vertical="center"/>
    </xf>
    <xf numFmtId="0" fontId="1" fillId="0" borderId="0" xfId="100" applyAlignment="1">
      <alignment vertical="center"/>
    </xf>
    <xf numFmtId="0" fontId="1" fillId="0" borderId="0" xfId="100" applyAlignment="1">
      <alignment vertical="top"/>
    </xf>
    <xf numFmtId="49" fontId="52" fillId="0" borderId="0" xfId="100" applyNumberFormat="1" applyFont="1"/>
    <xf numFmtId="0" fontId="52" fillId="0" borderId="0" xfId="100" applyFont="1"/>
    <xf numFmtId="49" fontId="67" fillId="0" borderId="54" xfId="100" applyNumberFormat="1" applyFont="1" applyBorder="1" applyAlignment="1">
      <alignment horizontal="center" vertical="center"/>
    </xf>
    <xf numFmtId="49" fontId="67" fillId="0" borderId="55" xfId="100" applyNumberFormat="1" applyFont="1" applyBorder="1" applyAlignment="1">
      <alignment horizontal="center" vertical="center" textRotation="90" shrinkToFit="1"/>
    </xf>
    <xf numFmtId="49" fontId="67" fillId="0" borderId="56" xfId="100" applyNumberFormat="1" applyFont="1" applyBorder="1" applyAlignment="1">
      <alignment horizontal="center" vertical="center" textRotation="90" shrinkToFit="1"/>
    </xf>
    <xf numFmtId="49" fontId="67" fillId="0" borderId="57" xfId="100" applyNumberFormat="1" applyFont="1" applyBorder="1" applyAlignment="1">
      <alignment horizontal="center" vertical="center"/>
    </xf>
    <xf numFmtId="49" fontId="67" fillId="0" borderId="58" xfId="100" applyNumberFormat="1" applyFont="1" applyBorder="1" applyAlignment="1">
      <alignment horizontal="center" vertical="center"/>
    </xf>
    <xf numFmtId="49" fontId="1" fillId="0" borderId="59" xfId="100" applyNumberFormat="1" applyBorder="1" applyAlignment="1">
      <alignment horizontal="center" vertical="center" wrapText="1"/>
    </xf>
    <xf numFmtId="0" fontId="67" fillId="0" borderId="60" xfId="100" applyFont="1" applyBorder="1" applyAlignment="1">
      <alignment horizontal="center" vertical="center"/>
    </xf>
    <xf numFmtId="0" fontId="67" fillId="0" borderId="55" xfId="100" applyFont="1" applyBorder="1" applyAlignment="1">
      <alignment horizontal="center" vertical="center"/>
    </xf>
    <xf numFmtId="0" fontId="67" fillId="0" borderId="58" xfId="100" applyFont="1" applyBorder="1" applyAlignment="1">
      <alignment horizontal="center" vertical="center"/>
    </xf>
    <xf numFmtId="49" fontId="67" fillId="0" borderId="61" xfId="100" applyNumberFormat="1" applyFont="1" applyBorder="1" applyAlignment="1">
      <alignment horizontal="center" vertical="center" wrapText="1"/>
    </xf>
    <xf numFmtId="49" fontId="67" fillId="0" borderId="62" xfId="100" applyNumberFormat="1" applyFont="1" applyBorder="1" applyAlignment="1">
      <alignment horizontal="center" vertical="center"/>
    </xf>
    <xf numFmtId="49" fontId="52" fillId="0" borderId="0" xfId="100" applyNumberFormat="1" applyFont="1" applyAlignment="1">
      <alignment vertical="center"/>
    </xf>
    <xf numFmtId="0" fontId="52" fillId="0" borderId="0" xfId="100" applyFont="1" applyAlignment="1">
      <alignment vertical="center"/>
    </xf>
    <xf numFmtId="0" fontId="67" fillId="0" borderId="64" xfId="100" applyFont="1" applyBorder="1" applyAlignment="1">
      <alignment horizontal="left" vertical="center" shrinkToFit="1"/>
    </xf>
    <xf numFmtId="0" fontId="67" fillId="0" borderId="65" xfId="100" applyFont="1" applyBorder="1" applyAlignment="1">
      <alignment horizontal="left" vertical="center" shrinkToFit="1"/>
    </xf>
    <xf numFmtId="0" fontId="67" fillId="0" borderId="66" xfId="100" applyFont="1" applyBorder="1" applyAlignment="1">
      <alignment horizontal="left" vertical="center" shrinkToFit="1"/>
    </xf>
    <xf numFmtId="10" fontId="67" fillId="0" borderId="69" xfId="100" applyNumberFormat="1" applyFont="1" applyBorder="1" applyAlignment="1">
      <alignment horizontal="center" vertical="center"/>
    </xf>
    <xf numFmtId="0" fontId="67" fillId="0" borderId="0" xfId="100" applyFont="1" applyAlignment="1">
      <alignment horizontal="center" vertical="center"/>
    </xf>
    <xf numFmtId="49" fontId="64" fillId="0" borderId="0" xfId="100" applyNumberFormat="1" applyFont="1"/>
    <xf numFmtId="0" fontId="64" fillId="0" borderId="0" xfId="100" applyFont="1"/>
    <xf numFmtId="10" fontId="64" fillId="0" borderId="0" xfId="109" applyNumberFormat="1" applyFont="1"/>
    <xf numFmtId="0" fontId="67" fillId="0" borderId="38" xfId="100" applyFont="1" applyBorder="1" applyAlignment="1">
      <alignment horizontal="left" vertical="center" shrinkToFit="1"/>
    </xf>
    <xf numFmtId="0" fontId="67" fillId="0" borderId="19" xfId="100" applyFont="1" applyBorder="1" applyAlignment="1">
      <alignment horizontal="left" vertical="center" shrinkToFit="1"/>
    </xf>
    <xf numFmtId="0" fontId="67" fillId="0" borderId="22" xfId="100" applyFont="1" applyBorder="1" applyAlignment="1">
      <alignment horizontal="left" vertical="center" shrinkToFit="1"/>
    </xf>
    <xf numFmtId="49" fontId="67" fillId="0" borderId="73" xfId="100" applyNumberFormat="1" applyFont="1" applyBorder="1" applyAlignment="1" applyProtection="1">
      <alignment horizontal="center" vertical="top" shrinkToFit="1"/>
      <protection locked="0"/>
    </xf>
    <xf numFmtId="49" fontId="67" fillId="0" borderId="74" xfId="100" applyNumberFormat="1" applyFont="1" applyBorder="1" applyAlignment="1" applyProtection="1">
      <alignment horizontal="center" vertical="top" shrinkToFit="1"/>
      <protection locked="0"/>
    </xf>
    <xf numFmtId="10" fontId="67" fillId="0" borderId="75" xfId="100" applyNumberFormat="1" applyFont="1" applyBorder="1" applyAlignment="1">
      <alignment horizontal="center" vertical="center"/>
    </xf>
    <xf numFmtId="10" fontId="67" fillId="0" borderId="76" xfId="100" applyNumberFormat="1" applyFont="1" applyBorder="1" applyAlignment="1">
      <alignment horizontal="center" vertical="center"/>
    </xf>
    <xf numFmtId="0" fontId="67" fillId="0" borderId="41" xfId="100" applyFont="1" applyBorder="1" applyAlignment="1">
      <alignment horizontal="left" vertical="center" shrinkToFit="1"/>
    </xf>
    <xf numFmtId="0" fontId="67" fillId="0" borderId="24" xfId="100" applyFont="1" applyBorder="1" applyAlignment="1">
      <alignment horizontal="left" vertical="center" shrinkToFit="1"/>
    </xf>
    <xf numFmtId="0" fontId="67" fillId="0" borderId="25" xfId="100" applyFont="1" applyBorder="1" applyAlignment="1">
      <alignment horizontal="left" vertical="center" shrinkToFit="1"/>
    </xf>
    <xf numFmtId="1" fontId="63" fillId="0" borderId="79" xfId="100" applyNumberFormat="1" applyFont="1" applyBorder="1" applyAlignment="1" applyProtection="1">
      <alignment horizontal="center"/>
      <protection locked="0"/>
    </xf>
    <xf numFmtId="1" fontId="63" fillId="0" borderId="80" xfId="100" applyNumberFormat="1" applyFont="1" applyBorder="1" applyAlignment="1" applyProtection="1">
      <alignment horizontal="center"/>
      <protection locked="0"/>
    </xf>
    <xf numFmtId="10" fontId="67" fillId="0" borderId="82" xfId="100" applyNumberFormat="1" applyFont="1" applyBorder="1" applyAlignment="1">
      <alignment horizontal="center" vertical="center"/>
    </xf>
    <xf numFmtId="49" fontId="67" fillId="0" borderId="84" xfId="100" applyNumberFormat="1" applyFont="1" applyBorder="1" applyAlignment="1" applyProtection="1">
      <alignment horizontal="center" vertical="top" shrinkToFit="1"/>
      <protection locked="0"/>
    </xf>
    <xf numFmtId="49" fontId="70" fillId="0" borderId="0" xfId="100" applyNumberFormat="1" applyFont="1" applyAlignment="1">
      <alignment horizontal="center"/>
    </xf>
    <xf numFmtId="0" fontId="67" fillId="0" borderId="89" xfId="100" applyFont="1" applyBorder="1" applyAlignment="1">
      <alignment horizontal="left" vertical="center" shrinkToFit="1"/>
    </xf>
    <xf numFmtId="0" fontId="67" fillId="0" borderId="90" xfId="100" applyFont="1" applyBorder="1" applyAlignment="1">
      <alignment horizontal="left" vertical="center" shrinkToFit="1"/>
    </xf>
    <xf numFmtId="0" fontId="67" fillId="0" borderId="91" xfId="100" applyFont="1" applyBorder="1" applyAlignment="1">
      <alignment horizontal="left" vertical="center" shrinkToFit="1"/>
    </xf>
    <xf numFmtId="49" fontId="67" fillId="0" borderId="92" xfId="100" applyNumberFormat="1" applyFont="1" applyBorder="1" applyAlignment="1" applyProtection="1">
      <alignment horizontal="center" vertical="top" shrinkToFit="1"/>
      <protection locked="0"/>
    </xf>
    <xf numFmtId="49" fontId="67" fillId="0" borderId="93" xfId="100" applyNumberFormat="1" applyFont="1" applyBorder="1" applyAlignment="1" applyProtection="1">
      <alignment horizontal="center" vertical="top" shrinkToFit="1"/>
      <protection locked="0"/>
    </xf>
    <xf numFmtId="10" fontId="67" fillId="0" borderId="95" xfId="100" applyNumberFormat="1" applyFont="1" applyBorder="1" applyAlignment="1">
      <alignment horizontal="center" vertical="center"/>
    </xf>
    <xf numFmtId="0" fontId="70" fillId="0" borderId="0" xfId="100" applyFont="1" applyAlignment="1">
      <alignment horizontal="center"/>
    </xf>
    <xf numFmtId="0" fontId="60" fillId="0" borderId="0" xfId="99" applyFont="1" applyAlignment="1">
      <alignment horizontal="center" vertical="center" wrapText="1"/>
    </xf>
    <xf numFmtId="0" fontId="60" fillId="0" borderId="0" xfId="99" applyFont="1" applyAlignment="1">
      <alignment horizontal="center" vertical="center" shrinkToFit="1"/>
    </xf>
    <xf numFmtId="0" fontId="60" fillId="0" borderId="0" xfId="99" applyFont="1" applyAlignment="1">
      <alignment vertical="center" shrinkToFit="1"/>
    </xf>
    <xf numFmtId="0" fontId="53" fillId="0" borderId="0" xfId="100" applyFont="1" applyAlignment="1">
      <alignment vertical="center" wrapText="1"/>
    </xf>
    <xf numFmtId="0" fontId="53" fillId="0" borderId="0" xfId="99" applyFont="1" applyAlignment="1">
      <alignment horizontal="center" vertical="center" wrapText="1"/>
    </xf>
    <xf numFmtId="0" fontId="53" fillId="0" borderId="0" xfId="99" applyFont="1" applyAlignment="1">
      <alignment horizontal="center" shrinkToFit="1"/>
    </xf>
    <xf numFmtId="0" fontId="53" fillId="0" borderId="0" xfId="99" applyFont="1" applyAlignment="1">
      <alignment vertical="center" shrinkToFit="1"/>
    </xf>
    <xf numFmtId="0" fontId="52" fillId="0" borderId="0" xfId="100" applyFont="1" applyAlignment="1">
      <alignment vertical="center" wrapText="1"/>
    </xf>
    <xf numFmtId="0" fontId="52" fillId="0" borderId="0" xfId="99" applyFont="1" applyAlignment="1">
      <alignment horizontal="center" vertical="center" wrapText="1"/>
    </xf>
    <xf numFmtId="0" fontId="53" fillId="0" borderId="0" xfId="99" applyFont="1" applyAlignment="1" applyProtection="1">
      <alignment horizontal="center" shrinkToFit="1"/>
      <protection locked="0"/>
    </xf>
    <xf numFmtId="0" fontId="53" fillId="0" borderId="0" xfId="99" applyFont="1" applyAlignment="1">
      <alignment horizontal="center" vertical="center" shrinkToFit="1"/>
    </xf>
    <xf numFmtId="0" fontId="53" fillId="0" borderId="0" xfId="99" applyFont="1" applyAlignment="1">
      <alignment horizontal="center" vertical="top" wrapText="1"/>
    </xf>
    <xf numFmtId="0" fontId="52" fillId="0" borderId="0" xfId="99" applyFont="1" applyAlignment="1">
      <alignment vertical="center"/>
    </xf>
    <xf numFmtId="49" fontId="54" fillId="0" borderId="0" xfId="100" applyNumberFormat="1" applyFont="1"/>
    <xf numFmtId="49" fontId="52" fillId="0" borderId="0" xfId="100" applyNumberFormat="1" applyFont="1" applyAlignment="1">
      <alignment horizontal="left"/>
    </xf>
    <xf numFmtId="1" fontId="71" fillId="0" borderId="68" xfId="100" applyNumberFormat="1" applyFont="1" applyBorder="1" applyAlignment="1" applyProtection="1">
      <alignment horizontal="center"/>
      <protection locked="0"/>
    </xf>
    <xf numFmtId="1" fontId="71" fillId="0" borderId="81" xfId="100" applyNumberFormat="1" applyFont="1" applyBorder="1" applyAlignment="1" applyProtection="1">
      <alignment horizontal="center"/>
      <protection locked="0"/>
    </xf>
    <xf numFmtId="0" fontId="53" fillId="0" borderId="33" xfId="0" applyFont="1" applyBorder="1" applyAlignment="1">
      <alignment horizontal="center" vertical="center" shrinkToFit="1"/>
    </xf>
    <xf numFmtId="0" fontId="52" fillId="0" borderId="0" xfId="0" applyFont="1" applyAlignment="1">
      <alignment vertical="center" wrapText="1"/>
    </xf>
    <xf numFmtId="0" fontId="52" fillId="0" borderId="0" xfId="0" applyFont="1" applyAlignment="1">
      <alignment horizontal="center" vertical="center" wrapText="1"/>
    </xf>
    <xf numFmtId="0" fontId="52" fillId="28" borderId="0" xfId="0" applyFont="1" applyFill="1" applyAlignment="1">
      <alignment horizontal="center" vertical="center" wrapText="1"/>
    </xf>
    <xf numFmtId="0" fontId="52" fillId="28" borderId="0" xfId="0" applyFont="1" applyFill="1" applyAlignment="1">
      <alignment vertical="center" wrapText="1"/>
    </xf>
    <xf numFmtId="0" fontId="53" fillId="0" borderId="0" xfId="0" applyFont="1" applyAlignment="1">
      <alignment horizontal="center" vertical="center" wrapText="1"/>
    </xf>
    <xf numFmtId="0" fontId="53" fillId="0" borderId="26" xfId="0" applyFont="1" applyBorder="1" applyAlignment="1">
      <alignment horizontal="center" vertical="center" shrinkToFit="1"/>
    </xf>
    <xf numFmtId="0" fontId="53" fillId="0" borderId="0" xfId="0" applyFont="1" applyAlignment="1">
      <alignment horizontal="center" vertical="center" shrinkToFit="1"/>
    </xf>
    <xf numFmtId="0" fontId="60" fillId="28" borderId="31" xfId="0" applyFont="1" applyFill="1" applyBorder="1" applyAlignment="1">
      <alignment horizontal="center" vertical="center" shrinkToFit="1"/>
    </xf>
    <xf numFmtId="0" fontId="53" fillId="0" borderId="0" xfId="0" applyFont="1" applyAlignment="1">
      <alignment vertical="center" wrapText="1"/>
    </xf>
    <xf numFmtId="0" fontId="60" fillId="28" borderId="32" xfId="0" applyFont="1" applyFill="1" applyBorder="1" applyAlignment="1" applyProtection="1">
      <alignment vertical="center" wrapText="1"/>
      <protection locked="0"/>
    </xf>
    <xf numFmtId="0" fontId="60" fillId="28" borderId="30" xfId="0" applyFont="1" applyFill="1" applyBorder="1" applyAlignment="1" applyProtection="1">
      <alignment vertical="center" wrapText="1"/>
      <protection locked="0"/>
    </xf>
    <xf numFmtId="0" fontId="60" fillId="28" borderId="30" xfId="0" applyFont="1" applyFill="1" applyBorder="1" applyAlignment="1">
      <alignment horizontal="center" vertical="center" wrapText="1"/>
    </xf>
    <xf numFmtId="0" fontId="52" fillId="0" borderId="0" xfId="0" applyFont="1" applyAlignment="1">
      <alignment vertical="center" shrinkToFit="1"/>
    </xf>
    <xf numFmtId="0" fontId="52" fillId="0" borderId="0" xfId="0" applyFont="1" applyAlignment="1">
      <alignment shrinkToFit="1"/>
    </xf>
    <xf numFmtId="0" fontId="1" fillId="0" borderId="0" xfId="0" applyFont="1" applyAlignment="1">
      <alignment horizontal="center" shrinkToFit="1"/>
    </xf>
    <xf numFmtId="0" fontId="52" fillId="0" borderId="0" xfId="0" applyFont="1" applyAlignment="1">
      <alignment horizontal="left" shrinkToFit="1"/>
    </xf>
    <xf numFmtId="0" fontId="52" fillId="0" borderId="0" xfId="0" applyFont="1" applyAlignment="1">
      <alignment vertical="top" shrinkToFit="1"/>
    </xf>
    <xf numFmtId="49" fontId="60" fillId="0" borderId="0" xfId="0" applyNumberFormat="1" applyFont="1" applyAlignment="1">
      <alignment horizontal="center" vertical="center" shrinkToFit="1"/>
    </xf>
    <xf numFmtId="0" fontId="52" fillId="0" borderId="0" xfId="0" applyFont="1" applyAlignment="1">
      <alignment horizontal="center" shrinkToFit="1"/>
    </xf>
    <xf numFmtId="0" fontId="52" fillId="0" borderId="24" xfId="0" applyFont="1" applyBorder="1" applyAlignment="1">
      <alignment horizontal="center" shrinkToFit="1"/>
    </xf>
    <xf numFmtId="0" fontId="52" fillId="0" borderId="0" xfId="0" applyFont="1" applyAlignment="1">
      <alignment horizontal="center" wrapText="1"/>
    </xf>
    <xf numFmtId="0" fontId="73" fillId="0" borderId="0" xfId="0" applyFont="1" applyAlignment="1" applyProtection="1">
      <alignment horizontal="center" vertical="center" shrinkToFit="1"/>
      <protection locked="0"/>
    </xf>
    <xf numFmtId="49" fontId="52" fillId="0" borderId="0" xfId="0" applyNumberFormat="1" applyFont="1" applyAlignment="1">
      <alignment shrinkToFit="1"/>
    </xf>
    <xf numFmtId="0" fontId="59" fillId="0" borderId="28" xfId="0" applyFont="1" applyBorder="1" applyAlignment="1">
      <alignment horizontal="left" vertical="center" shrinkToFit="1"/>
    </xf>
    <xf numFmtId="0" fontId="52" fillId="0" borderId="97" xfId="0" applyFont="1" applyBorder="1" applyAlignment="1">
      <alignment horizontal="left" vertical="top" shrinkToFit="1"/>
    </xf>
    <xf numFmtId="0" fontId="52" fillId="0" borderId="98" xfId="0" applyFont="1" applyBorder="1" applyAlignment="1">
      <alignment horizontal="left" vertical="top" shrinkToFit="1"/>
    </xf>
    <xf numFmtId="0" fontId="52" fillId="0" borderId="99" xfId="0" applyFont="1" applyBorder="1" applyAlignment="1">
      <alignment horizontal="left" vertical="top" shrinkToFit="1"/>
    </xf>
    <xf numFmtId="0" fontId="1" fillId="0" borderId="0" xfId="0" applyFont="1" applyAlignment="1">
      <alignment horizontal="center" vertical="top" wrapText="1"/>
    </xf>
    <xf numFmtId="0" fontId="73" fillId="0" borderId="41" xfId="0" applyFont="1" applyBorder="1" applyAlignment="1" applyProtection="1">
      <alignment horizontal="left" shrinkToFit="1"/>
      <protection locked="0"/>
    </xf>
    <xf numFmtId="0" fontId="52" fillId="0" borderId="25" xfId="0" applyFont="1" applyBorder="1" applyAlignment="1">
      <alignment horizontal="left" shrinkToFit="1"/>
    </xf>
    <xf numFmtId="0" fontId="52" fillId="0" borderId="24" xfId="0" applyFont="1" applyBorder="1" applyAlignment="1">
      <alignment horizontal="left" shrinkToFit="1"/>
    </xf>
    <xf numFmtId="0" fontId="52" fillId="0" borderId="23" xfId="0" applyFont="1" applyBorder="1" applyAlignment="1">
      <alignment horizontal="left" shrinkToFit="1"/>
    </xf>
    <xf numFmtId="0" fontId="1" fillId="28" borderId="22" xfId="0" applyFont="1" applyFill="1" applyBorder="1" applyAlignment="1">
      <alignment horizontal="left" vertical="top" shrinkToFit="1"/>
    </xf>
    <xf numFmtId="0" fontId="1" fillId="28" borderId="19" xfId="0" applyFont="1" applyFill="1" applyBorder="1" applyAlignment="1">
      <alignment horizontal="left" vertical="top" shrinkToFit="1"/>
    </xf>
    <xf numFmtId="0" fontId="1" fillId="28" borderId="21" xfId="0" applyFont="1" applyFill="1" applyBorder="1" applyAlignment="1">
      <alignment horizontal="left" vertical="top" shrinkToFit="1"/>
    </xf>
    <xf numFmtId="0" fontId="59" fillId="0" borderId="0" xfId="0" applyFont="1" applyAlignment="1">
      <alignment horizontal="center" vertical="center" wrapText="1"/>
    </xf>
    <xf numFmtId="0" fontId="58" fillId="0" borderId="0" xfId="0" applyFont="1" applyAlignment="1">
      <alignment horizontal="center" shrinkToFit="1"/>
    </xf>
    <xf numFmtId="0" fontId="1" fillId="28" borderId="104" xfId="0" applyFont="1" applyFill="1" applyBorder="1" applyAlignment="1">
      <alignment horizontal="left" shrinkToFit="1"/>
    </xf>
    <xf numFmtId="0" fontId="1" fillId="28" borderId="20" xfId="0" applyFont="1" applyFill="1" applyBorder="1" applyAlignment="1">
      <alignment horizontal="left" shrinkToFit="1"/>
    </xf>
    <xf numFmtId="0" fontId="1" fillId="28" borderId="105" xfId="0" applyFont="1" applyFill="1" applyBorder="1" applyAlignment="1">
      <alignment horizontal="left" shrinkToFit="1"/>
    </xf>
    <xf numFmtId="0" fontId="52" fillId="0" borderId="0" xfId="0" applyFont="1" applyAlignment="1">
      <alignment horizontal="center" vertical="top" shrinkToFit="1"/>
    </xf>
    <xf numFmtId="0" fontId="73" fillId="0" borderId="27" xfId="0" applyFont="1" applyBorder="1" applyAlignment="1" applyProtection="1">
      <alignment horizontal="center" shrinkToFit="1"/>
      <protection locked="0"/>
    </xf>
    <xf numFmtId="0" fontId="59" fillId="0" borderId="26" xfId="0" applyFont="1" applyBorder="1" applyAlignment="1">
      <alignment horizontal="center" vertical="center" shrinkToFit="1"/>
    </xf>
    <xf numFmtId="0" fontId="59" fillId="0" borderId="0" xfId="0" applyFont="1" applyAlignment="1">
      <alignment horizontal="center" vertical="center" shrinkToFit="1"/>
    </xf>
    <xf numFmtId="0" fontId="59" fillId="0" borderId="0" xfId="0" applyFont="1" applyAlignment="1">
      <alignment horizontal="left" vertical="center" shrinkToFit="1"/>
    </xf>
    <xf numFmtId="0" fontId="52" fillId="0" borderId="19" xfId="0" applyFont="1" applyBorder="1" applyAlignment="1">
      <alignment horizontal="left" shrinkToFit="1"/>
    </xf>
    <xf numFmtId="0" fontId="1" fillId="0" borderId="27" xfId="0" applyFont="1" applyBorder="1" applyAlignment="1">
      <alignment horizontal="center" vertical="top" shrinkToFit="1"/>
    </xf>
    <xf numFmtId="0" fontId="52" fillId="0" borderId="20" xfId="0" applyFont="1" applyBorder="1" applyAlignment="1">
      <alignment horizontal="left" shrinkToFit="1"/>
    </xf>
    <xf numFmtId="0" fontId="52" fillId="0" borderId="20" xfId="0" applyFont="1" applyBorder="1" applyAlignment="1">
      <alignment horizontal="center" vertical="center" shrinkToFit="1"/>
    </xf>
    <xf numFmtId="0" fontId="52" fillId="0" borderId="27" xfId="0" applyFont="1" applyBorder="1" applyAlignment="1">
      <alignment horizontal="center" vertical="top" shrinkToFit="1"/>
    </xf>
    <xf numFmtId="0" fontId="58" fillId="0" borderId="0" xfId="0" applyFont="1" applyAlignment="1">
      <alignment horizontal="center" vertical="top" shrinkToFit="1"/>
    </xf>
    <xf numFmtId="0" fontId="1" fillId="0" borderId="22" xfId="0" applyFont="1" applyBorder="1" applyAlignment="1">
      <alignment horizontal="left" vertical="top" shrinkToFit="1"/>
    </xf>
    <xf numFmtId="0" fontId="1" fillId="0" borderId="19" xfId="0" applyFont="1" applyBorder="1" applyAlignment="1">
      <alignment horizontal="left" vertical="top" shrinkToFit="1"/>
    </xf>
    <xf numFmtId="0" fontId="1" fillId="0" borderId="21" xfId="0" applyFont="1" applyBorder="1" applyAlignment="1">
      <alignment horizontal="left" vertical="top" shrinkToFit="1"/>
    </xf>
    <xf numFmtId="0" fontId="52" fillId="0" borderId="27" xfId="0" applyFont="1" applyBorder="1" applyAlignment="1">
      <alignment horizontal="center" shrinkToFit="1"/>
    </xf>
    <xf numFmtId="49" fontId="58" fillId="0" borderId="0" xfId="0" applyNumberFormat="1" applyFont="1" applyAlignment="1">
      <alignment horizontal="center" shrinkToFit="1"/>
    </xf>
    <xf numFmtId="0" fontId="58" fillId="0" borderId="0" xfId="0" applyFont="1" applyAlignment="1">
      <alignment horizontal="center" wrapText="1"/>
    </xf>
    <xf numFmtId="0" fontId="1" fillId="0" borderId="104" xfId="0" applyFont="1" applyBorder="1" applyAlignment="1">
      <alignment horizontal="left" shrinkToFit="1"/>
    </xf>
    <xf numFmtId="0" fontId="1" fillId="0" borderId="20" xfId="0" applyFont="1" applyBorder="1" applyAlignment="1">
      <alignment horizontal="left" shrinkToFit="1"/>
    </xf>
    <xf numFmtId="0" fontId="1" fillId="0" borderId="105" xfId="0" applyFont="1" applyBorder="1" applyAlignment="1">
      <alignment horizontal="left" shrinkToFit="1"/>
    </xf>
    <xf numFmtId="49" fontId="52" fillId="0" borderId="0" xfId="0" applyNumberFormat="1" applyFont="1" applyAlignment="1">
      <alignment wrapText="1"/>
    </xf>
    <xf numFmtId="0" fontId="59" fillId="0" borderId="0" xfId="0" applyFont="1" applyAlignment="1">
      <alignment horizontal="center" shrinkToFit="1"/>
    </xf>
    <xf numFmtId="0" fontId="59" fillId="0" borderId="27" xfId="0" applyFont="1" applyBorder="1" applyAlignment="1">
      <alignment horizontal="center" shrinkToFit="1"/>
    </xf>
    <xf numFmtId="0" fontId="59" fillId="0" borderId="27" xfId="0" applyFont="1" applyBorder="1" applyAlignment="1">
      <alignment horizontal="center" vertical="top" shrinkToFit="1"/>
    </xf>
    <xf numFmtId="0" fontId="59" fillId="0" borderId="0" xfId="0" applyFont="1" applyAlignment="1">
      <alignment horizontal="center" vertical="top" shrinkToFit="1"/>
    </xf>
    <xf numFmtId="0" fontId="52" fillId="0" borderId="22" xfId="0" applyFont="1" applyBorder="1" applyAlignment="1">
      <alignment horizontal="left" vertical="top" shrinkToFit="1"/>
    </xf>
    <xf numFmtId="0" fontId="52" fillId="0" borderId="104" xfId="0" applyFont="1" applyBorder="1" applyAlignment="1">
      <alignment horizontal="left" shrinkToFit="1"/>
    </xf>
    <xf numFmtId="0" fontId="74" fillId="0" borderId="27" xfId="0" applyFont="1" applyBorder="1" applyAlignment="1" applyProtection="1">
      <alignment horizontal="center" shrinkToFit="1"/>
      <protection locked="0"/>
    </xf>
    <xf numFmtId="0" fontId="52" fillId="28" borderId="97" xfId="0" applyFont="1" applyFill="1" applyBorder="1" applyAlignment="1">
      <alignment horizontal="left" vertical="top" shrinkToFit="1"/>
    </xf>
    <xf numFmtId="0" fontId="52" fillId="28" borderId="98" xfId="0" applyFont="1" applyFill="1" applyBorder="1" applyAlignment="1">
      <alignment horizontal="left" vertical="top" shrinkToFit="1"/>
    </xf>
    <xf numFmtId="0" fontId="52" fillId="28" borderId="99" xfId="0" applyFont="1" applyFill="1" applyBorder="1" applyAlignment="1">
      <alignment horizontal="left" vertical="top" shrinkToFit="1"/>
    </xf>
    <xf numFmtId="0" fontId="52" fillId="28" borderId="25" xfId="0" applyFont="1" applyFill="1" applyBorder="1" applyAlignment="1">
      <alignment horizontal="left" shrinkToFit="1"/>
    </xf>
    <xf numFmtId="0" fontId="52" fillId="28" borderId="24" xfId="0" applyFont="1" applyFill="1" applyBorder="1" applyAlignment="1">
      <alignment horizontal="left" shrinkToFit="1"/>
    </xf>
    <xf numFmtId="0" fontId="52" fillId="28" borderId="23" xfId="0" applyFont="1" applyFill="1" applyBorder="1" applyAlignment="1">
      <alignment horizontal="left" shrinkToFit="1"/>
    </xf>
    <xf numFmtId="0" fontId="1" fillId="0" borderId="0" xfId="0" applyFont="1" applyAlignment="1">
      <alignment horizontal="center" vertical="top" shrinkToFit="1"/>
    </xf>
    <xf numFmtId="49" fontId="52" fillId="0" borderId="0" xfId="0" applyNumberFormat="1" applyFont="1" applyAlignment="1">
      <alignment horizontal="center" shrinkToFit="1"/>
    </xf>
    <xf numFmtId="0" fontId="75" fillId="0" borderId="0" xfId="0" applyFont="1" applyAlignment="1">
      <alignment horizontal="center" vertical="center" wrapText="1"/>
    </xf>
    <xf numFmtId="0" fontId="51" fillId="0" borderId="0" xfId="0" applyFont="1" applyAlignment="1">
      <alignment horizontal="center" vertical="center" wrapText="1"/>
    </xf>
    <xf numFmtId="49" fontId="51" fillId="0" borderId="0" xfId="0" applyNumberFormat="1" applyFont="1" applyAlignment="1">
      <alignment horizontal="center" vertical="center" wrapText="1"/>
    </xf>
    <xf numFmtId="0" fontId="1" fillId="0" borderId="0" xfId="0" applyFont="1" applyAlignment="1">
      <alignment horizontal="center" wrapText="1"/>
    </xf>
    <xf numFmtId="0" fontId="0" fillId="0" borderId="19" xfId="0" applyBorder="1" applyAlignment="1">
      <alignment horizontal="center" vertical="center" wrapText="1"/>
    </xf>
    <xf numFmtId="0" fontId="75" fillId="0" borderId="19" xfId="0" applyFont="1" applyBorder="1" applyAlignment="1">
      <alignment horizontal="center" vertical="center" shrinkToFit="1"/>
    </xf>
    <xf numFmtId="49" fontId="75" fillId="0" borderId="0" xfId="0" applyNumberFormat="1" applyFont="1" applyAlignment="1">
      <alignment horizontal="center" vertical="center" wrapText="1"/>
    </xf>
    <xf numFmtId="0" fontId="75" fillId="0" borderId="0" xfId="0" applyFont="1" applyAlignment="1">
      <alignment horizontal="center" vertical="center" shrinkToFit="1"/>
    </xf>
    <xf numFmtId="49" fontId="54" fillId="0" borderId="0" xfId="0" applyNumberFormat="1" applyFont="1" applyAlignment="1">
      <alignment horizontal="center" vertical="center" wrapText="1"/>
    </xf>
    <xf numFmtId="0" fontId="75" fillId="0" borderId="0" xfId="0" applyFont="1" applyAlignment="1">
      <alignment vertical="center" shrinkToFit="1"/>
    </xf>
    <xf numFmtId="0" fontId="51" fillId="0" borderId="0" xfId="0" applyFont="1" applyAlignment="1">
      <alignment vertical="center" wrapText="1"/>
    </xf>
    <xf numFmtId="0" fontId="56" fillId="0" borderId="0" xfId="0" applyFont="1" applyAlignment="1">
      <alignment vertical="center" shrinkToFit="1"/>
    </xf>
    <xf numFmtId="0" fontId="56" fillId="0" borderId="18" xfId="0" applyFont="1" applyBorder="1" applyAlignment="1">
      <alignment horizontal="center" vertical="center" shrinkToFit="1"/>
    </xf>
    <xf numFmtId="0" fontId="52" fillId="28" borderId="17" xfId="0" applyFont="1" applyFill="1" applyBorder="1" applyAlignment="1">
      <alignment horizontal="center" shrinkToFit="1"/>
    </xf>
    <xf numFmtId="0" fontId="0" fillId="0" borderId="0" xfId="0" applyAlignment="1">
      <alignment vertical="center"/>
    </xf>
    <xf numFmtId="0" fontId="54" fillId="0" borderId="0" xfId="0" applyFont="1" applyAlignment="1">
      <alignment vertical="center"/>
    </xf>
    <xf numFmtId="0" fontId="0" fillId="0" borderId="0" xfId="0" applyAlignment="1">
      <alignment horizontal="center" vertical="center"/>
    </xf>
    <xf numFmtId="0" fontId="1" fillId="0" borderId="0" xfId="0" applyFont="1" applyAlignment="1">
      <alignment horizontal="right" vertical="center"/>
    </xf>
    <xf numFmtId="0" fontId="67" fillId="0" borderId="0" xfId="100" applyFont="1" applyAlignment="1">
      <alignment vertical="center"/>
    </xf>
    <xf numFmtId="0" fontId="67" fillId="0" borderId="0" xfId="100" applyFont="1" applyAlignment="1">
      <alignment vertical="top"/>
    </xf>
    <xf numFmtId="49" fontId="67" fillId="0" borderId="0" xfId="100" applyNumberFormat="1" applyFont="1"/>
    <xf numFmtId="49" fontId="67" fillId="0" borderId="0" xfId="100" applyNumberFormat="1" applyFont="1" applyAlignment="1">
      <alignment vertical="center"/>
    </xf>
    <xf numFmtId="1" fontId="63" fillId="0" borderId="67" xfId="100" applyNumberFormat="1" applyFont="1" applyBorder="1" applyAlignment="1" applyProtection="1">
      <alignment horizontal="center"/>
      <protection locked="0"/>
    </xf>
    <xf numFmtId="1" fontId="63" fillId="30" borderId="68" xfId="100" applyNumberFormat="1" applyFont="1" applyFill="1" applyBorder="1" applyAlignment="1" applyProtection="1">
      <alignment horizontal="center"/>
      <protection locked="0"/>
    </xf>
    <xf numFmtId="49" fontId="67" fillId="30" borderId="74" xfId="100" applyNumberFormat="1" applyFont="1" applyFill="1" applyBorder="1" applyAlignment="1" applyProtection="1">
      <alignment horizontal="center" vertical="top" shrinkToFit="1"/>
      <protection locked="0"/>
    </xf>
    <xf numFmtId="1" fontId="63" fillId="30" borderId="81" xfId="100" applyNumberFormat="1" applyFont="1" applyFill="1" applyBorder="1" applyAlignment="1" applyProtection="1">
      <alignment horizontal="center"/>
      <protection locked="0"/>
    </xf>
    <xf numFmtId="0" fontId="67" fillId="30" borderId="41" xfId="100" applyFont="1" applyFill="1" applyBorder="1" applyAlignment="1">
      <alignment horizontal="left" vertical="center" shrinkToFit="1"/>
    </xf>
    <xf numFmtId="0" fontId="67" fillId="30" borderId="24" xfId="100" applyFont="1" applyFill="1" applyBorder="1" applyAlignment="1">
      <alignment horizontal="left" vertical="center" shrinkToFit="1"/>
    </xf>
    <xf numFmtId="0" fontId="67" fillId="30" borderId="25" xfId="100" applyFont="1" applyFill="1" applyBorder="1" applyAlignment="1">
      <alignment horizontal="left" vertical="center" shrinkToFit="1"/>
    </xf>
    <xf numFmtId="1" fontId="63" fillId="30" borderId="79" xfId="100" applyNumberFormat="1" applyFont="1" applyFill="1" applyBorder="1" applyAlignment="1" applyProtection="1">
      <alignment horizontal="center"/>
      <protection locked="0"/>
    </xf>
    <xf numFmtId="1" fontId="63" fillId="30" borderId="80" xfId="100" applyNumberFormat="1" applyFont="1" applyFill="1" applyBorder="1" applyAlignment="1" applyProtection="1">
      <alignment horizontal="center"/>
      <protection locked="0"/>
    </xf>
    <xf numFmtId="0" fontId="67" fillId="30" borderId="89" xfId="100" applyFont="1" applyFill="1" applyBorder="1" applyAlignment="1">
      <alignment horizontal="left" vertical="center" shrinkToFit="1"/>
    </xf>
    <xf numFmtId="0" fontId="67" fillId="30" borderId="90" xfId="100" applyFont="1" applyFill="1" applyBorder="1" applyAlignment="1">
      <alignment horizontal="left" vertical="center" shrinkToFit="1"/>
    </xf>
    <xf numFmtId="0" fontId="67" fillId="30" borderId="91" xfId="100" applyFont="1" applyFill="1" applyBorder="1" applyAlignment="1">
      <alignment horizontal="left" vertical="center" shrinkToFit="1"/>
    </xf>
    <xf numFmtId="49" fontId="67" fillId="30" borderId="92" xfId="100" applyNumberFormat="1" applyFont="1" applyFill="1" applyBorder="1" applyAlignment="1" applyProtection="1">
      <alignment horizontal="center" vertical="top" shrinkToFit="1"/>
      <protection locked="0"/>
    </xf>
    <xf numFmtId="49" fontId="67" fillId="30" borderId="93" xfId="100" applyNumberFormat="1" applyFont="1" applyFill="1" applyBorder="1" applyAlignment="1" applyProtection="1">
      <alignment horizontal="center" vertical="top" shrinkToFit="1"/>
      <protection locked="0"/>
    </xf>
    <xf numFmtId="0" fontId="60" fillId="0" borderId="0" xfId="0" applyFont="1" applyAlignment="1">
      <alignment horizontal="center" vertical="center" wrapText="1"/>
    </xf>
    <xf numFmtId="0" fontId="60" fillId="0" borderId="0" xfId="0" applyFont="1" applyAlignment="1">
      <alignment horizontal="center" vertical="center" shrinkToFit="1"/>
    </xf>
    <xf numFmtId="0" fontId="53" fillId="0" borderId="0" xfId="0" applyFont="1" applyAlignment="1">
      <alignment horizontal="center" shrinkToFit="1"/>
    </xf>
    <xf numFmtId="0" fontId="53" fillId="0" borderId="26" xfId="0" applyFont="1" applyBorder="1" applyAlignment="1">
      <alignment horizontal="left" vertical="center" shrinkToFit="1"/>
    </xf>
    <xf numFmtId="0" fontId="53" fillId="0" borderId="0" xfId="0" applyFont="1" applyAlignment="1" applyProtection="1">
      <alignment horizontal="center" shrinkToFit="1"/>
      <protection locked="0"/>
    </xf>
    <xf numFmtId="0" fontId="53" fillId="0" borderId="33" xfId="0" applyFont="1" applyBorder="1" applyAlignment="1">
      <alignment horizontal="left" vertical="center" shrinkToFit="1"/>
    </xf>
    <xf numFmtId="0" fontId="53" fillId="0" borderId="0" xfId="0" applyFont="1" applyAlignment="1">
      <alignment horizontal="center" vertical="top" wrapText="1"/>
    </xf>
    <xf numFmtId="0" fontId="52" fillId="28" borderId="17" xfId="0" applyFont="1" applyFill="1" applyBorder="1" applyAlignment="1">
      <alignment horizontal="center" vertical="center" shrinkToFit="1"/>
    </xf>
    <xf numFmtId="0" fontId="56" fillId="0" borderId="0" xfId="0" applyFont="1" applyAlignment="1">
      <alignment horizontal="center" vertical="center" shrinkToFit="1"/>
    </xf>
    <xf numFmtId="0" fontId="58" fillId="0" borderId="105" xfId="0" applyFont="1" applyBorder="1" applyAlignment="1">
      <alignment horizontal="left" vertical="center" shrinkToFit="1"/>
    </xf>
    <xf numFmtId="0" fontId="58" fillId="0" borderId="20" xfId="0" applyFont="1" applyBorder="1" applyAlignment="1">
      <alignment horizontal="left" vertical="center" shrinkToFit="1"/>
    </xf>
    <xf numFmtId="0" fontId="58" fillId="0" borderId="104" xfId="0" applyFont="1" applyBorder="1" applyAlignment="1">
      <alignment horizontal="left" vertical="center" shrinkToFit="1"/>
    </xf>
    <xf numFmtId="0" fontId="58" fillId="0" borderId="21" xfId="0" applyFont="1" applyBorder="1" applyAlignment="1">
      <alignment horizontal="left" vertical="center" shrinkToFit="1"/>
    </xf>
    <xf numFmtId="0" fontId="58" fillId="0" borderId="19" xfId="0" applyFont="1" applyBorder="1" applyAlignment="1">
      <alignment horizontal="left" vertical="center" shrinkToFit="1"/>
    </xf>
    <xf numFmtId="0" fontId="58" fillId="0" borderId="22" xfId="0" applyFont="1" applyBorder="1" applyAlignment="1">
      <alignment horizontal="left" vertical="center" shrinkToFit="1"/>
    </xf>
    <xf numFmtId="0" fontId="58" fillId="0" borderId="23" xfId="0" applyFont="1" applyBorder="1" applyAlignment="1">
      <alignment horizontal="left" vertical="center" shrinkToFit="1"/>
    </xf>
    <xf numFmtId="0" fontId="58" fillId="0" borderId="24" xfId="0" applyFont="1" applyBorder="1" applyAlignment="1">
      <alignment horizontal="left" vertical="center" shrinkToFit="1"/>
    </xf>
    <xf numFmtId="0" fontId="58" fillId="0" borderId="25" xfId="0" applyFont="1" applyBorder="1" applyAlignment="1">
      <alignment horizontal="left" vertical="center" shrinkToFit="1"/>
    </xf>
    <xf numFmtId="0" fontId="79" fillId="0" borderId="41" xfId="0" applyFont="1" applyBorder="1" applyAlignment="1" applyProtection="1">
      <alignment horizontal="center" vertical="center" shrinkToFit="1"/>
      <protection locked="0"/>
    </xf>
    <xf numFmtId="0" fontId="58" fillId="0" borderId="99" xfId="0" applyFont="1" applyBorder="1" applyAlignment="1">
      <alignment horizontal="left" vertical="center" shrinkToFit="1"/>
    </xf>
    <xf numFmtId="0" fontId="58" fillId="0" borderId="98" xfId="0" applyFont="1" applyBorder="1" applyAlignment="1">
      <alignment horizontal="left" vertical="center" shrinkToFit="1"/>
    </xf>
    <xf numFmtId="0" fontId="58" fillId="0" borderId="97" xfId="0" applyFont="1" applyBorder="1" applyAlignment="1">
      <alignment horizontal="left" vertical="center" shrinkToFit="1"/>
    </xf>
    <xf numFmtId="0" fontId="74" fillId="0" borderId="0" xfId="0" applyFont="1" applyAlignment="1">
      <alignment horizontal="left" shrinkToFit="1"/>
    </xf>
    <xf numFmtId="0" fontId="1" fillId="0" borderId="26" xfId="0" applyFont="1" applyBorder="1" applyAlignment="1">
      <alignment horizontal="center" vertical="top" shrinkToFit="1"/>
    </xf>
    <xf numFmtId="49" fontId="52" fillId="0" borderId="20" xfId="0" applyNumberFormat="1" applyFont="1" applyBorder="1" applyAlignment="1">
      <alignment horizontal="center" vertical="center" shrinkToFit="1"/>
    </xf>
    <xf numFmtId="0" fontId="52" fillId="0" borderId="20" xfId="0" applyFont="1" applyBorder="1" applyAlignment="1">
      <alignment horizontal="center" vertical="center" wrapText="1"/>
    </xf>
    <xf numFmtId="0" fontId="58" fillId="0" borderId="0" xfId="0" applyFont="1" applyAlignment="1">
      <alignment horizontal="center" vertical="center" shrinkToFit="1"/>
    </xf>
    <xf numFmtId="0" fontId="52" fillId="0" borderId="0" xfId="0" applyFont="1" applyAlignment="1">
      <alignment horizontal="center" vertical="center" shrinkToFit="1"/>
    </xf>
    <xf numFmtId="0" fontId="1" fillId="0" borderId="0" xfId="0" applyFont="1" applyAlignment="1">
      <alignment horizontal="left" shrinkToFit="1"/>
    </xf>
    <xf numFmtId="0" fontId="80" fillId="0" borderId="27" xfId="0" applyFont="1" applyBorder="1" applyAlignment="1" applyProtection="1">
      <alignment horizontal="center" vertical="center" shrinkToFit="1"/>
      <protection locked="0"/>
    </xf>
    <xf numFmtId="0" fontId="1" fillId="0" borderId="19" xfId="0" applyFont="1" applyBorder="1" applyAlignment="1">
      <alignment horizontal="left" shrinkToFit="1"/>
    </xf>
    <xf numFmtId="0" fontId="1" fillId="0" borderId="26" xfId="0" applyFont="1" applyBorder="1" applyAlignment="1">
      <alignment horizontal="center" shrinkToFit="1"/>
    </xf>
    <xf numFmtId="0" fontId="81" fillId="0" borderId="27" xfId="0" applyFont="1" applyBorder="1" applyAlignment="1">
      <alignment horizontal="center" vertical="center" shrinkToFit="1"/>
    </xf>
    <xf numFmtId="49" fontId="58" fillId="0" borderId="0" xfId="0" applyNumberFormat="1" applyFont="1" applyAlignment="1">
      <alignment horizontal="center" vertical="center" shrinkToFit="1"/>
    </xf>
    <xf numFmtId="0" fontId="74" fillId="0" borderId="28" xfId="0" applyFont="1" applyBorder="1" applyAlignment="1">
      <alignment horizontal="left" shrinkToFit="1"/>
    </xf>
    <xf numFmtId="0" fontId="58" fillId="0" borderId="0" xfId="0" applyFont="1" applyAlignment="1">
      <alignment horizontal="left" vertical="center" shrinkToFit="1"/>
    </xf>
    <xf numFmtId="0" fontId="79" fillId="0" borderId="0" xfId="0" applyFont="1" applyAlignment="1" applyProtection="1">
      <alignment horizontal="center" vertical="center" shrinkToFit="1"/>
      <protection locked="0"/>
    </xf>
    <xf numFmtId="0" fontId="52" fillId="0" borderId="0" xfId="0" applyFont="1" applyAlignment="1" applyProtection="1">
      <alignment horizontal="center" vertical="center" shrinkToFit="1"/>
      <protection locked="0"/>
    </xf>
    <xf numFmtId="0" fontId="74" fillId="0" borderId="0" xfId="0" applyFont="1" applyAlignment="1" applyProtection="1">
      <alignment horizontal="left" shrinkToFit="1"/>
      <protection locked="0"/>
    </xf>
    <xf numFmtId="0" fontId="1" fillId="0" borderId="0" xfId="0" applyFont="1" applyAlignment="1" applyProtection="1">
      <alignment horizontal="center" vertical="top" shrinkToFit="1"/>
      <protection locked="0"/>
    </xf>
    <xf numFmtId="0" fontId="60" fillId="28" borderId="31" xfId="0" applyFont="1" applyFill="1" applyBorder="1" applyAlignment="1">
      <alignment horizontal="left" vertical="center" shrinkToFit="1"/>
    </xf>
    <xf numFmtId="0" fontId="52" fillId="0" borderId="0" xfId="0" applyFont="1" applyAlignment="1" applyProtection="1">
      <alignment vertical="center"/>
      <protection locked="0"/>
    </xf>
    <xf numFmtId="0" fontId="52" fillId="28" borderId="0" xfId="0" applyFont="1" applyFill="1" applyAlignment="1" applyProtection="1">
      <alignment vertical="center" wrapText="1"/>
      <protection locked="0"/>
    </xf>
    <xf numFmtId="0" fontId="1" fillId="0" borderId="97" xfId="0" applyFont="1" applyBorder="1" applyAlignment="1">
      <alignment horizontal="left" vertical="top" shrinkToFit="1"/>
    </xf>
    <xf numFmtId="0" fontId="1" fillId="0" borderId="98" xfId="0" applyFont="1" applyBorder="1" applyAlignment="1">
      <alignment horizontal="left" vertical="top" shrinkToFit="1"/>
    </xf>
    <xf numFmtId="0" fontId="1" fillId="0" borderId="99" xfId="0" applyFont="1" applyBorder="1" applyAlignment="1">
      <alignment horizontal="left" vertical="top" shrinkToFit="1"/>
    </xf>
    <xf numFmtId="0" fontId="73" fillId="0" borderId="41" xfId="0" applyFont="1" applyBorder="1" applyAlignment="1" applyProtection="1">
      <alignment horizontal="center" vertical="center" shrinkToFit="1"/>
      <protection locked="0"/>
    </xf>
    <xf numFmtId="0" fontId="1" fillId="0" borderId="25" xfId="0" applyFont="1" applyBorder="1" applyAlignment="1">
      <alignment horizontal="left" shrinkToFit="1"/>
    </xf>
    <xf numFmtId="0" fontId="1" fillId="0" borderId="24" xfId="0" applyFont="1" applyBorder="1" applyAlignment="1">
      <alignment horizontal="left" shrinkToFit="1"/>
    </xf>
    <xf numFmtId="0" fontId="1" fillId="0" borderId="23" xfId="0" applyFont="1" applyBorder="1" applyAlignment="1">
      <alignment horizontal="left" shrinkToFit="1"/>
    </xf>
    <xf numFmtId="0" fontId="73" fillId="0" borderId="27" xfId="0" applyFont="1" applyBorder="1" applyAlignment="1" applyProtection="1">
      <alignment horizontal="center" vertical="center" shrinkToFit="1"/>
      <protection locked="0"/>
    </xf>
    <xf numFmtId="0" fontId="58" fillId="0" borderId="0" xfId="0" applyFont="1" applyAlignment="1">
      <alignment horizontal="center" vertical="center" wrapText="1"/>
    </xf>
    <xf numFmtId="0" fontId="73" fillId="0" borderId="27" xfId="0" applyFont="1" applyBorder="1" applyAlignment="1">
      <alignment horizontal="center" vertical="center" shrinkToFit="1"/>
    </xf>
    <xf numFmtId="0" fontId="59" fillId="0" borderId="27" xfId="0" applyFont="1" applyBorder="1" applyAlignment="1">
      <alignment horizontal="center" vertical="center" shrinkToFit="1"/>
    </xf>
    <xf numFmtId="0" fontId="82" fillId="0" borderId="0" xfId="0" applyFont="1" applyAlignment="1">
      <alignment horizontal="center" vertical="center" wrapText="1"/>
    </xf>
    <xf numFmtId="1" fontId="83" fillId="0" borderId="67" xfId="100" applyNumberFormat="1" applyFont="1" applyBorder="1" applyAlignment="1" applyProtection="1">
      <alignment horizontal="center"/>
      <protection locked="0"/>
    </xf>
    <xf numFmtId="49" fontId="84" fillId="0" borderId="73" xfId="100" applyNumberFormat="1" applyFont="1" applyBorder="1" applyAlignment="1" applyProtection="1">
      <alignment horizontal="center" vertical="top" shrinkToFit="1"/>
      <protection locked="0"/>
    </xf>
    <xf numFmtId="49" fontId="84" fillId="0" borderId="74" xfId="100" applyNumberFormat="1" applyFont="1" applyBorder="1" applyAlignment="1" applyProtection="1">
      <alignment horizontal="center" vertical="top" shrinkToFit="1"/>
      <protection locked="0"/>
    </xf>
    <xf numFmtId="1" fontId="83" fillId="0" borderId="81" xfId="100" applyNumberFormat="1" applyFont="1" applyBorder="1" applyAlignment="1" applyProtection="1">
      <alignment horizontal="center"/>
      <protection locked="0"/>
    </xf>
    <xf numFmtId="1" fontId="83" fillId="0" borderId="80" xfId="100" applyNumberFormat="1" applyFont="1" applyBorder="1" applyAlignment="1" applyProtection="1">
      <alignment horizontal="center"/>
      <protection locked="0"/>
    </xf>
    <xf numFmtId="49" fontId="84" fillId="0" borderId="93" xfId="100" applyNumberFormat="1" applyFont="1" applyBorder="1" applyAlignment="1" applyProtection="1">
      <alignment horizontal="center" vertical="top" shrinkToFit="1"/>
      <protection locked="0"/>
    </xf>
    <xf numFmtId="49" fontId="67" fillId="30" borderId="82" xfId="100" applyNumberFormat="1" applyFont="1" applyFill="1" applyBorder="1" applyAlignment="1">
      <alignment horizontal="center" vertical="center"/>
    </xf>
    <xf numFmtId="49" fontId="67" fillId="30" borderId="95" xfId="100" applyNumberFormat="1" applyFont="1" applyFill="1" applyBorder="1" applyAlignment="1">
      <alignment horizontal="center" vertical="center"/>
    </xf>
    <xf numFmtId="0" fontId="53" fillId="0" borderId="21" xfId="0" applyFont="1" applyBorder="1" applyAlignment="1">
      <alignment horizontal="center" vertical="center" shrinkToFit="1"/>
    </xf>
    <xf numFmtId="0" fontId="53" fillId="0" borderId="33" xfId="0" applyFont="1" applyBorder="1" applyAlignment="1">
      <alignment horizontal="center" vertical="center" shrinkToFit="1"/>
    </xf>
    <xf numFmtId="0" fontId="53" fillId="0" borderId="0" xfId="0" applyFont="1" applyAlignment="1">
      <alignment horizontal="left" shrinkToFit="1"/>
    </xf>
    <xf numFmtId="0" fontId="60" fillId="0" borderId="0" xfId="0" applyFont="1" applyAlignment="1">
      <alignment horizontal="left" vertical="center" shrinkToFit="1"/>
    </xf>
    <xf numFmtId="0" fontId="60" fillId="0" borderId="26" xfId="0" applyFont="1" applyBorder="1" applyAlignment="1">
      <alignment horizontal="left" vertical="center" shrinkToFit="1"/>
    </xf>
    <xf numFmtId="0" fontId="53" fillId="0" borderId="0" xfId="0" applyFont="1" applyAlignment="1">
      <alignment horizontal="left" vertical="center" wrapText="1"/>
    </xf>
    <xf numFmtId="0" fontId="60" fillId="28" borderId="30" xfId="0" applyFont="1" applyFill="1" applyBorder="1" applyAlignment="1">
      <alignment horizontal="center" vertical="center" shrinkToFit="1"/>
    </xf>
    <xf numFmtId="0" fontId="60" fillId="28" borderId="32" xfId="0" applyFont="1" applyFill="1" applyBorder="1" applyAlignment="1">
      <alignment horizontal="center" vertical="center" shrinkToFit="1"/>
    </xf>
    <xf numFmtId="0" fontId="60" fillId="28" borderId="31" xfId="0" applyFont="1" applyFill="1" applyBorder="1" applyAlignment="1">
      <alignment horizontal="center" vertical="center" shrinkToFit="1"/>
    </xf>
    <xf numFmtId="0" fontId="60" fillId="0" borderId="23" xfId="0" applyFont="1" applyBorder="1" applyAlignment="1">
      <alignment horizontal="center" vertical="center" shrinkToFit="1"/>
    </xf>
    <xf numFmtId="0" fontId="60" fillId="0" borderId="29" xfId="0" applyFont="1" applyBorder="1" applyAlignment="1">
      <alignment horizontal="center" vertical="center" shrinkToFit="1"/>
    </xf>
    <xf numFmtId="0" fontId="60" fillId="0" borderId="27" xfId="0" applyFont="1" applyBorder="1" applyAlignment="1">
      <alignment horizontal="center" vertical="center" shrinkToFit="1"/>
    </xf>
    <xf numFmtId="0" fontId="60" fillId="0" borderId="26" xfId="0" applyFont="1" applyBorder="1" applyAlignment="1">
      <alignment horizontal="center" vertical="center" shrinkToFit="1"/>
    </xf>
    <xf numFmtId="0" fontId="56" fillId="0" borderId="23" xfId="0" applyFont="1" applyBorder="1" applyAlignment="1">
      <alignment horizontal="center" shrinkToFit="1"/>
    </xf>
    <xf numFmtId="0" fontId="56" fillId="0" borderId="29" xfId="0" applyFont="1" applyBorder="1" applyAlignment="1">
      <alignment horizontal="center" shrinkToFit="1"/>
    </xf>
    <xf numFmtId="0" fontId="56" fillId="0" borderId="27" xfId="0" applyFont="1" applyBorder="1" applyAlignment="1">
      <alignment horizontal="center" shrinkToFit="1"/>
    </xf>
    <xf numFmtId="0" fontId="56" fillId="0" borderId="26" xfId="0" applyFont="1" applyBorder="1" applyAlignment="1">
      <alignment horizontal="center" shrinkToFit="1"/>
    </xf>
    <xf numFmtId="14" fontId="53" fillId="0" borderId="30" xfId="0" applyNumberFormat="1" applyFont="1" applyBorder="1" applyAlignment="1">
      <alignment horizontal="center" vertical="center" shrinkToFit="1"/>
    </xf>
    <xf numFmtId="14" fontId="53" fillId="0" borderId="31" xfId="0" applyNumberFormat="1" applyFont="1" applyBorder="1" applyAlignment="1">
      <alignment horizontal="center" vertical="center" shrinkToFit="1"/>
    </xf>
    <xf numFmtId="164" fontId="53" fillId="0" borderId="30" xfId="0" applyNumberFormat="1" applyFont="1" applyBorder="1" applyAlignment="1">
      <alignment horizontal="center" vertical="center" shrinkToFit="1"/>
    </xf>
    <xf numFmtId="164" fontId="53" fillId="0" borderId="31" xfId="0" applyNumberFormat="1" applyFont="1" applyBorder="1" applyAlignment="1">
      <alignment horizontal="center" vertical="center" shrinkToFit="1"/>
    </xf>
    <xf numFmtId="0" fontId="53" fillId="0" borderId="0" xfId="0" applyFont="1" applyAlignment="1">
      <alignment horizontal="left" vertical="center" shrinkToFit="1"/>
    </xf>
    <xf numFmtId="0" fontId="53" fillId="0" borderId="26" xfId="0" applyFont="1" applyBorder="1" applyAlignment="1">
      <alignment horizontal="left" vertical="center" shrinkToFit="1"/>
    </xf>
    <xf numFmtId="0" fontId="53" fillId="0" borderId="23" xfId="0" applyFont="1" applyBorder="1" applyAlignment="1">
      <alignment horizontal="left" vertical="center" shrinkToFit="1"/>
    </xf>
    <xf numFmtId="0" fontId="53" fillId="0" borderId="24" xfId="0" applyFont="1" applyBorder="1" applyAlignment="1">
      <alignment horizontal="left" vertical="center" shrinkToFit="1"/>
    </xf>
    <xf numFmtId="0" fontId="53" fillId="0" borderId="29" xfId="0" applyFont="1" applyBorder="1" applyAlignment="1">
      <alignment horizontal="left" vertical="center" shrinkToFit="1"/>
    </xf>
    <xf numFmtId="0" fontId="53" fillId="0" borderId="21" xfId="0" applyFont="1" applyBorder="1" applyAlignment="1">
      <alignment horizontal="left" vertical="center" shrinkToFit="1"/>
    </xf>
    <xf numFmtId="0" fontId="53" fillId="0" borderId="19" xfId="0" applyFont="1" applyBorder="1" applyAlignment="1">
      <alignment horizontal="left" vertical="center" shrinkToFit="1"/>
    </xf>
    <xf numFmtId="0" fontId="53" fillId="0" borderId="33" xfId="0" applyFont="1" applyBorder="1" applyAlignment="1">
      <alignment horizontal="left" vertical="center" shrinkToFit="1"/>
    </xf>
    <xf numFmtId="0" fontId="51" fillId="0" borderId="0" xfId="100" applyFont="1" applyAlignment="1">
      <alignment horizontal="left" vertical="center"/>
    </xf>
    <xf numFmtId="0" fontId="1" fillId="0" borderId="0" xfId="100" applyAlignment="1">
      <alignment horizontal="left" vertical="center"/>
    </xf>
    <xf numFmtId="0" fontId="60" fillId="0" borderId="0" xfId="0" applyFont="1" applyAlignment="1">
      <alignment horizontal="left" vertical="center" wrapText="1"/>
    </xf>
    <xf numFmtId="0" fontId="67" fillId="0" borderId="78" xfId="100" applyFont="1" applyBorder="1" applyAlignment="1">
      <alignment horizontal="center" vertical="center"/>
    </xf>
    <xf numFmtId="49" fontId="67" fillId="0" borderId="86" xfId="100" applyNumberFormat="1" applyFont="1" applyBorder="1" applyAlignment="1">
      <alignment horizontal="center" vertical="center"/>
    </xf>
    <xf numFmtId="0" fontId="67" fillId="30" borderId="39" xfId="100" applyFont="1" applyFill="1" applyBorder="1" applyAlignment="1" applyProtection="1">
      <alignment horizontal="center" vertical="center"/>
      <protection locked="0"/>
    </xf>
    <xf numFmtId="0" fontId="67" fillId="30" borderId="87" xfId="100" applyFont="1" applyFill="1" applyBorder="1" applyAlignment="1" applyProtection="1">
      <alignment horizontal="center" vertical="center"/>
      <protection locked="0"/>
    </xf>
    <xf numFmtId="0" fontId="67" fillId="30" borderId="85" xfId="100" applyFont="1" applyFill="1" applyBorder="1" applyAlignment="1">
      <alignment horizontal="center" vertical="center"/>
    </xf>
    <xf numFmtId="0" fontId="67" fillId="30" borderId="88" xfId="100" applyFont="1" applyFill="1" applyBorder="1" applyAlignment="1">
      <alignment horizontal="center" vertical="center"/>
    </xf>
    <xf numFmtId="49" fontId="67" fillId="30" borderId="23" xfId="100" applyNumberFormat="1" applyFont="1" applyFill="1" applyBorder="1" applyAlignment="1">
      <alignment horizontal="center"/>
    </xf>
    <xf numFmtId="49" fontId="67" fillId="30" borderId="94" xfId="100" applyNumberFormat="1" applyFont="1" applyFill="1" applyBorder="1" applyAlignment="1">
      <alignment horizontal="center"/>
    </xf>
    <xf numFmtId="49" fontId="69" fillId="30" borderId="41" xfId="100" applyNumberFormat="1" applyFont="1" applyFill="1" applyBorder="1" applyAlignment="1">
      <alignment horizontal="center" vertical="center"/>
    </xf>
    <xf numFmtId="49" fontId="69" fillId="30" borderId="89" xfId="100" applyNumberFormat="1" applyFont="1" applyFill="1" applyBorder="1" applyAlignment="1">
      <alignment horizontal="center" vertical="center"/>
    </xf>
    <xf numFmtId="49" fontId="69" fillId="30" borderId="83" xfId="100" applyNumberFormat="1" applyFont="1" applyFill="1" applyBorder="1" applyAlignment="1" applyProtection="1">
      <alignment horizontal="center" vertical="center"/>
      <protection locked="0"/>
    </xf>
    <xf numFmtId="49" fontId="69" fillId="30" borderId="96" xfId="100" applyNumberFormat="1" applyFont="1" applyFill="1" applyBorder="1" applyAlignment="1" applyProtection="1">
      <alignment horizontal="center" vertical="center"/>
      <protection locked="0"/>
    </xf>
    <xf numFmtId="49" fontId="69" fillId="0" borderId="83" xfId="100" applyNumberFormat="1" applyFont="1" applyBorder="1" applyAlignment="1" applyProtection="1">
      <alignment horizontal="center" vertical="center"/>
      <protection locked="0"/>
    </xf>
    <xf numFmtId="49" fontId="69" fillId="0" borderId="77" xfId="100" applyNumberFormat="1" applyFont="1" applyBorder="1" applyAlignment="1" applyProtection="1">
      <alignment horizontal="center" vertical="center"/>
      <protection locked="0"/>
    </xf>
    <xf numFmtId="49" fontId="67" fillId="0" borderId="71" xfId="100" applyNumberFormat="1" applyFont="1" applyBorder="1" applyAlignment="1">
      <alignment horizontal="center" vertical="center"/>
    </xf>
    <xf numFmtId="0" fontId="67" fillId="0" borderId="40" xfId="100" applyFont="1" applyBorder="1" applyAlignment="1" applyProtection="1">
      <alignment horizontal="center" vertical="center"/>
      <protection locked="0"/>
    </xf>
    <xf numFmtId="0" fontId="67" fillId="0" borderId="18" xfId="100" applyFont="1" applyBorder="1" applyAlignment="1" applyProtection="1">
      <alignment horizontal="center" vertical="center"/>
      <protection locked="0"/>
    </xf>
    <xf numFmtId="0" fontId="67" fillId="0" borderId="35" xfId="100" applyFont="1" applyBorder="1" applyAlignment="1">
      <alignment horizontal="center" vertical="center"/>
    </xf>
    <xf numFmtId="0" fontId="67" fillId="0" borderId="72" xfId="100" applyFont="1" applyBorder="1" applyAlignment="1">
      <alignment horizontal="center" vertical="center"/>
    </xf>
    <xf numFmtId="49" fontId="67" fillId="29" borderId="39" xfId="100" applyNumberFormat="1" applyFont="1" applyFill="1" applyBorder="1" applyAlignment="1">
      <alignment horizontal="center"/>
    </xf>
    <xf numFmtId="49" fontId="67" fillId="0" borderId="18" xfId="100" applyNumberFormat="1" applyFont="1" applyBorder="1" applyAlignment="1">
      <alignment horizontal="center"/>
    </xf>
    <xf numFmtId="49" fontId="69" fillId="0" borderId="41" xfId="100" applyNumberFormat="1" applyFont="1" applyBorder="1" applyAlignment="1">
      <alignment horizontal="center" vertical="center"/>
    </xf>
    <xf numFmtId="49" fontId="69" fillId="0" borderId="38" xfId="100" applyNumberFormat="1" applyFont="1" applyBorder="1" applyAlignment="1">
      <alignment horizontal="center" vertical="center"/>
    </xf>
    <xf numFmtId="49" fontId="66" fillId="0" borderId="0" xfId="100" applyNumberFormat="1" applyFont="1" applyAlignment="1">
      <alignment horizontal="center"/>
    </xf>
    <xf numFmtId="0" fontId="67" fillId="0" borderId="63" xfId="100" applyFont="1" applyBorder="1" applyAlignment="1">
      <alignment horizontal="center" vertical="center"/>
    </xf>
    <xf numFmtId="49" fontId="67" fillId="29" borderId="26" xfId="100" applyNumberFormat="1" applyFont="1" applyFill="1" applyBorder="1" applyAlignment="1">
      <alignment horizontal="center"/>
    </xf>
    <xf numFmtId="49" fontId="67" fillId="0" borderId="33" xfId="100" applyNumberFormat="1" applyFont="1" applyBorder="1" applyAlignment="1">
      <alignment horizontal="center"/>
    </xf>
    <xf numFmtId="1" fontId="69" fillId="0" borderId="28" xfId="100" applyNumberFormat="1" applyFont="1" applyBorder="1" applyAlignment="1">
      <alignment horizontal="center" vertical="center"/>
    </xf>
    <xf numFmtId="1" fontId="69" fillId="0" borderId="38" xfId="100" applyNumberFormat="1" applyFont="1" applyBorder="1" applyAlignment="1">
      <alignment horizontal="center" vertical="center"/>
    </xf>
    <xf numFmtId="49" fontId="69" fillId="0" borderId="70" xfId="100" applyNumberFormat="1" applyFont="1" applyBorder="1" applyAlignment="1" applyProtection="1">
      <alignment horizontal="center" vertical="center"/>
      <protection locked="0"/>
    </xf>
    <xf numFmtId="0" fontId="56" fillId="0" borderId="18" xfId="0" applyFont="1" applyBorder="1" applyAlignment="1">
      <alignment horizontal="center" vertical="center" shrinkToFit="1"/>
    </xf>
    <xf numFmtId="0" fontId="63" fillId="0" borderId="0" xfId="100" applyFont="1" applyAlignment="1">
      <alignment horizontal="center" vertical="top"/>
    </xf>
    <xf numFmtId="0" fontId="51" fillId="0" borderId="19" xfId="0" applyFont="1" applyBorder="1" applyAlignment="1">
      <alignment horizontal="center"/>
    </xf>
    <xf numFmtId="0" fontId="53" fillId="28" borderId="17" xfId="0" applyFont="1" applyFill="1" applyBorder="1" applyAlignment="1">
      <alignment horizontal="center" vertical="center"/>
    </xf>
    <xf numFmtId="0" fontId="55" fillId="0" borderId="17" xfId="0" applyFont="1" applyBorder="1" applyAlignment="1">
      <alignment horizontal="center" vertical="center" shrinkToFit="1"/>
    </xf>
    <xf numFmtId="0" fontId="54" fillId="0" borderId="0" xfId="0" applyFont="1" applyAlignment="1">
      <alignment horizontal="center" vertical="center"/>
    </xf>
    <xf numFmtId="0" fontId="52" fillId="28" borderId="17" xfId="0" applyFont="1" applyFill="1" applyBorder="1" applyAlignment="1">
      <alignment horizontal="center" shrinkToFit="1"/>
    </xf>
    <xf numFmtId="0" fontId="53" fillId="0" borderId="19" xfId="0" applyFont="1" applyBorder="1" applyAlignment="1">
      <alignment horizontal="center" vertical="center" shrinkToFit="1"/>
    </xf>
    <xf numFmtId="0" fontId="56" fillId="0" borderId="0" xfId="0" applyFont="1" applyAlignment="1">
      <alignment horizontal="center" shrinkToFit="1"/>
    </xf>
    <xf numFmtId="0" fontId="1" fillId="0" borderId="27" xfId="0" applyFont="1" applyBorder="1" applyAlignment="1">
      <alignment horizontal="center" vertical="top"/>
    </xf>
    <xf numFmtId="0" fontId="1" fillId="0" borderId="21" xfId="0" applyFont="1" applyBorder="1" applyAlignment="1">
      <alignment horizontal="center" vertical="top"/>
    </xf>
    <xf numFmtId="0" fontId="53" fillId="0" borderId="0" xfId="0" applyFont="1" applyAlignment="1">
      <alignment horizontal="left" vertical="top" shrinkToFit="1"/>
    </xf>
    <xf numFmtId="0" fontId="1" fillId="0" borderId="27" xfId="0" applyFont="1" applyBorder="1" applyAlignment="1">
      <alignment horizontal="center" vertical="top" shrinkToFit="1"/>
    </xf>
    <xf numFmtId="0" fontId="1" fillId="0" borderId="21" xfId="0" applyFont="1" applyBorder="1" applyAlignment="1">
      <alignment horizontal="center" vertical="top" shrinkToFit="1"/>
    </xf>
    <xf numFmtId="0" fontId="1" fillId="0" borderId="0" xfId="0" applyFont="1" applyAlignment="1">
      <alignment horizontal="left" vertical="top" shrinkToFit="1"/>
    </xf>
    <xf numFmtId="0" fontId="53" fillId="0" borderId="19" xfId="0" applyFont="1" applyBorder="1" applyAlignment="1">
      <alignment horizontal="left" vertical="top" shrinkToFit="1"/>
    </xf>
    <xf numFmtId="0" fontId="1" fillId="0" borderId="19" xfId="0" applyFont="1" applyBorder="1" applyAlignment="1">
      <alignment horizontal="left" vertical="top" shrinkToFit="1"/>
    </xf>
    <xf numFmtId="0" fontId="53" fillId="0" borderId="27" xfId="0" applyFont="1" applyBorder="1" applyAlignment="1">
      <alignment horizontal="center" vertical="top" shrinkToFit="1"/>
    </xf>
    <xf numFmtId="0" fontId="53" fillId="0" borderId="0" xfId="0" applyFont="1" applyAlignment="1">
      <alignment horizontal="center" vertical="top" shrinkToFit="1"/>
    </xf>
    <xf numFmtId="0" fontId="53" fillId="0" borderId="26" xfId="0" applyFont="1" applyBorder="1" applyAlignment="1">
      <alignment horizontal="center" vertical="top" shrinkToFit="1"/>
    </xf>
    <xf numFmtId="14" fontId="53" fillId="0" borderId="27" xfId="0" applyNumberFormat="1" applyFont="1" applyBorder="1" applyAlignment="1">
      <alignment horizontal="center" vertical="top" shrinkToFit="1"/>
    </xf>
    <xf numFmtId="14" fontId="53" fillId="0" borderId="0" xfId="0" applyNumberFormat="1" applyFont="1" applyAlignment="1">
      <alignment horizontal="center" vertical="top" shrinkToFit="1"/>
    </xf>
    <xf numFmtId="14" fontId="53" fillId="0" borderId="26" xfId="0" applyNumberFormat="1" applyFont="1" applyBorder="1" applyAlignment="1">
      <alignment horizontal="center" vertical="top" shrinkToFit="1"/>
    </xf>
    <xf numFmtId="164" fontId="53" fillId="0" borderId="23" xfId="0" applyNumberFormat="1" applyFont="1" applyBorder="1" applyAlignment="1">
      <alignment horizontal="center" vertical="center" shrinkToFit="1"/>
    </xf>
    <xf numFmtId="164" fontId="53" fillId="0" borderId="24" xfId="0" applyNumberFormat="1" applyFont="1" applyBorder="1" applyAlignment="1">
      <alignment horizontal="center" vertical="center" shrinkToFit="1"/>
    </xf>
    <xf numFmtId="164" fontId="53" fillId="0" borderId="29" xfId="0" applyNumberFormat="1" applyFont="1" applyBorder="1" applyAlignment="1">
      <alignment horizontal="center" vertical="center" shrinkToFit="1"/>
    </xf>
    <xf numFmtId="0" fontId="53" fillId="0" borderId="23" xfId="0" applyFont="1" applyBorder="1" applyAlignment="1">
      <alignment horizontal="left" vertical="top" shrinkToFit="1"/>
    </xf>
    <xf numFmtId="0" fontId="53" fillId="0" borderId="24" xfId="0" applyFont="1" applyBorder="1" applyAlignment="1">
      <alignment horizontal="left" vertical="top" shrinkToFit="1"/>
    </xf>
    <xf numFmtId="0" fontId="53" fillId="0" borderId="29" xfId="0" applyFont="1" applyBorder="1" applyAlignment="1">
      <alignment horizontal="left" vertical="top" shrinkToFit="1"/>
    </xf>
    <xf numFmtId="0" fontId="53" fillId="0" borderId="27" xfId="0" applyFont="1" applyBorder="1" applyAlignment="1">
      <alignment horizontal="left" vertical="top" shrinkToFit="1"/>
    </xf>
    <xf numFmtId="0" fontId="53" fillId="0" borderId="26" xfId="0" applyFont="1" applyBorder="1" applyAlignment="1">
      <alignment horizontal="left" vertical="top" shrinkToFit="1"/>
    </xf>
    <xf numFmtId="0" fontId="1" fillId="0" borderId="24" xfId="0" applyFont="1" applyBorder="1" applyAlignment="1">
      <alignment horizontal="left" vertical="top" shrinkToFit="1"/>
    </xf>
    <xf numFmtId="0" fontId="1" fillId="0" borderId="23" xfId="0" applyFont="1" applyBorder="1" applyAlignment="1">
      <alignment horizontal="center" vertical="top"/>
    </xf>
    <xf numFmtId="0" fontId="1" fillId="0" borderId="23" xfId="0" applyFont="1" applyBorder="1" applyAlignment="1">
      <alignment horizontal="center" vertical="top" shrinkToFit="1"/>
    </xf>
    <xf numFmtId="0" fontId="58" fillId="0" borderId="19" xfId="0" applyFont="1" applyBorder="1" applyAlignment="1">
      <alignment horizontal="center" vertical="center" shrinkToFit="1"/>
    </xf>
    <xf numFmtId="0" fontId="58" fillId="0" borderId="33" xfId="0" applyFont="1" applyBorder="1" applyAlignment="1">
      <alignment horizontal="center" vertical="center" shrinkToFit="1"/>
    </xf>
    <xf numFmtId="0" fontId="58" fillId="0" borderId="24" xfId="0" applyFont="1" applyBorder="1" applyAlignment="1">
      <alignment horizontal="center" vertical="center" shrinkToFit="1"/>
    </xf>
    <xf numFmtId="0" fontId="60" fillId="28" borderId="32" xfId="0" applyFont="1" applyFill="1" applyBorder="1" applyAlignment="1">
      <alignment horizontal="left" vertical="center" wrapText="1"/>
    </xf>
    <xf numFmtId="0" fontId="60" fillId="28" borderId="32" xfId="0" applyFont="1" applyFill="1" applyBorder="1" applyAlignment="1" applyProtection="1">
      <alignment horizontal="left" vertical="center" wrapText="1"/>
      <protection locked="0"/>
    </xf>
    <xf numFmtId="0" fontId="58" fillId="0" borderId="0" xfId="0" applyFont="1" applyAlignment="1">
      <alignment horizontal="center" vertical="center" shrinkToFit="1"/>
    </xf>
    <xf numFmtId="49" fontId="58" fillId="0" borderId="0" xfId="0" applyNumberFormat="1" applyFont="1" applyAlignment="1">
      <alignment horizontal="center" vertical="center" shrinkToFit="1"/>
    </xf>
    <xf numFmtId="0" fontId="58" fillId="0" borderId="29" xfId="0" applyFont="1" applyBorder="1" applyAlignment="1">
      <alignment horizontal="center" vertical="center" shrinkToFit="1"/>
    </xf>
    <xf numFmtId="0" fontId="58" fillId="0" borderId="21" xfId="0" applyFont="1" applyBorder="1" applyAlignment="1">
      <alignment horizontal="center" vertical="center" shrinkToFit="1"/>
    </xf>
    <xf numFmtId="49" fontId="52" fillId="0" borderId="102" xfId="0" applyNumberFormat="1" applyFont="1" applyBorder="1" applyAlignment="1">
      <alignment horizontal="center" vertical="center" shrinkToFit="1"/>
    </xf>
    <xf numFmtId="49" fontId="52" fillId="0" borderId="101" xfId="0" applyNumberFormat="1" applyFont="1" applyBorder="1" applyAlignment="1">
      <alignment horizontal="center" vertical="center" shrinkToFit="1"/>
    </xf>
    <xf numFmtId="0" fontId="52" fillId="0" borderId="39" xfId="0" applyFont="1" applyBorder="1" applyAlignment="1">
      <alignment horizontal="center" vertical="center" wrapText="1"/>
    </xf>
    <xf numFmtId="0" fontId="52" fillId="0" borderId="100" xfId="0" applyFont="1" applyBorder="1" applyAlignment="1">
      <alignment horizontal="center" vertical="center" wrapText="1"/>
    </xf>
    <xf numFmtId="0" fontId="52" fillId="31" borderId="39" xfId="0" applyFont="1" applyFill="1" applyBorder="1" applyAlignment="1" applyProtection="1">
      <alignment horizontal="center" vertical="center" shrinkToFit="1"/>
      <protection locked="0"/>
    </xf>
    <xf numFmtId="0" fontId="52" fillId="31" borderId="100" xfId="0" applyFont="1" applyFill="1" applyBorder="1" applyAlignment="1" applyProtection="1">
      <alignment horizontal="center" vertical="center" shrinkToFit="1"/>
      <protection locked="0"/>
    </xf>
    <xf numFmtId="0" fontId="59" fillId="0" borderId="24" xfId="0" applyFont="1" applyBorder="1" applyAlignment="1" applyProtection="1">
      <alignment horizontal="center" vertical="center" shrinkToFit="1"/>
      <protection locked="0"/>
    </xf>
    <xf numFmtId="49" fontId="52" fillId="0" borderId="0" xfId="0" applyNumberFormat="1" applyFont="1" applyAlignment="1">
      <alignment horizontal="center" vertical="center" shrinkToFit="1"/>
    </xf>
    <xf numFmtId="0" fontId="52" fillId="0" borderId="0" xfId="0" applyFont="1" applyAlignment="1">
      <alignment horizontal="center" vertical="center" wrapText="1"/>
    </xf>
    <xf numFmtId="0" fontId="52" fillId="31" borderId="0" xfId="0" applyFont="1" applyFill="1" applyAlignment="1" applyProtection="1">
      <alignment horizontal="center" vertical="center" shrinkToFit="1"/>
      <protection locked="0"/>
    </xf>
    <xf numFmtId="0" fontId="59" fillId="0" borderId="0" xfId="0" applyFont="1" applyAlignment="1" applyProtection="1">
      <alignment horizontal="center" vertical="center" shrinkToFit="1"/>
      <protection locked="0"/>
    </xf>
    <xf numFmtId="0" fontId="58" fillId="0" borderId="24" xfId="0" applyFont="1" applyBorder="1" applyAlignment="1" applyProtection="1">
      <alignment horizontal="center" vertical="center" shrinkToFit="1"/>
      <protection locked="0"/>
    </xf>
    <xf numFmtId="49" fontId="52" fillId="0" borderId="107" xfId="0" applyNumberFormat="1" applyFont="1" applyBorder="1" applyAlignment="1">
      <alignment horizontal="center" vertical="center" shrinkToFit="1"/>
    </xf>
    <xf numFmtId="49" fontId="52" fillId="0" borderId="103" xfId="0" applyNumberFormat="1" applyFont="1" applyBorder="1" applyAlignment="1">
      <alignment horizontal="center" vertical="center" shrinkToFit="1"/>
    </xf>
    <xf numFmtId="0" fontId="52" fillId="0" borderId="106" xfId="0" applyFont="1" applyBorder="1" applyAlignment="1">
      <alignment horizontal="center" vertical="center" wrapText="1"/>
    </xf>
    <xf numFmtId="0" fontId="52" fillId="0" borderId="18" xfId="0" applyFont="1" applyBorder="1" applyAlignment="1">
      <alignment horizontal="center" vertical="center" wrapText="1"/>
    </xf>
    <xf numFmtId="0" fontId="52" fillId="31" borderId="106" xfId="0" applyFont="1" applyFill="1" applyBorder="1" applyAlignment="1" applyProtection="1">
      <alignment horizontal="center" vertical="center" shrinkToFit="1"/>
      <protection locked="0"/>
    </xf>
    <xf numFmtId="0" fontId="52" fillId="31" borderId="18" xfId="0" applyFont="1" applyFill="1" applyBorder="1" applyAlignment="1" applyProtection="1">
      <alignment horizontal="center" vertical="center" shrinkToFit="1"/>
      <protection locked="0"/>
    </xf>
    <xf numFmtId="0" fontId="59" fillId="0" borderId="28" xfId="0" applyFont="1" applyBorder="1" applyAlignment="1">
      <alignment horizontal="center" vertical="center" shrinkToFit="1"/>
    </xf>
    <xf numFmtId="0" fontId="59" fillId="0" borderId="0" xfId="0" applyFont="1" applyAlignment="1">
      <alignment horizontal="center" vertical="center" shrinkToFit="1"/>
    </xf>
    <xf numFmtId="0" fontId="59" fillId="0" borderId="26" xfId="0" applyFont="1" applyBorder="1" applyAlignment="1">
      <alignment horizontal="center" vertical="center" shrinkToFit="1"/>
    </xf>
    <xf numFmtId="0" fontId="59" fillId="0" borderId="38" xfId="0" applyFont="1" applyBorder="1" applyAlignment="1">
      <alignment horizontal="center" vertical="center" shrinkToFit="1"/>
    </xf>
    <xf numFmtId="0" fontId="59" fillId="0" borderId="19" xfId="0" applyFont="1" applyBorder="1" applyAlignment="1">
      <alignment horizontal="center" vertical="center" shrinkToFit="1"/>
    </xf>
    <xf numFmtId="0" fontId="59" fillId="0" borderId="33" xfId="0" applyFont="1" applyBorder="1" applyAlignment="1">
      <alignment horizontal="center" vertical="center" shrinkToFit="1"/>
    </xf>
    <xf numFmtId="0" fontId="59" fillId="0" borderId="29" xfId="0" applyFont="1" applyBorder="1" applyAlignment="1" applyProtection="1">
      <alignment horizontal="center" vertical="center" shrinkToFit="1"/>
      <protection locked="0"/>
    </xf>
    <xf numFmtId="0" fontId="58" fillId="0" borderId="27" xfId="0" applyFont="1" applyBorder="1" applyAlignment="1">
      <alignment horizontal="center" vertical="center" shrinkToFit="1"/>
    </xf>
    <xf numFmtId="49" fontId="52" fillId="0" borderId="0" xfId="0" applyNumberFormat="1" applyFont="1" applyAlignment="1">
      <alignment horizontal="center" shrinkToFit="1"/>
    </xf>
    <xf numFmtId="49" fontId="52" fillId="0" borderId="19" xfId="0" applyNumberFormat="1" applyFont="1" applyBorder="1" applyAlignment="1">
      <alignment horizontal="center" shrinkToFit="1"/>
    </xf>
    <xf numFmtId="0" fontId="52" fillId="0" borderId="0" xfId="0" applyFont="1" applyAlignment="1">
      <alignment horizontal="center" wrapText="1"/>
    </xf>
    <xf numFmtId="0" fontId="52" fillId="0" borderId="19" xfId="0" applyFont="1" applyBorder="1" applyAlignment="1">
      <alignment horizontal="center" wrapText="1"/>
    </xf>
    <xf numFmtId="0" fontId="52" fillId="0" borderId="0" xfId="0" applyFont="1" applyAlignment="1">
      <alignment horizontal="center" vertical="center" shrinkToFit="1"/>
    </xf>
    <xf numFmtId="0" fontId="52" fillId="0" borderId="19" xfId="0" applyFont="1" applyBorder="1" applyAlignment="1">
      <alignment horizontal="center" vertical="center" shrinkToFit="1"/>
    </xf>
    <xf numFmtId="0" fontId="1" fillId="0" borderId="0" xfId="0" applyFont="1" applyAlignment="1">
      <alignment horizontal="left" shrinkToFit="1"/>
    </xf>
    <xf numFmtId="0" fontId="1" fillId="0" borderId="19" xfId="0" applyFont="1" applyBorder="1" applyAlignment="1">
      <alignment horizontal="left" shrinkToFit="1"/>
    </xf>
    <xf numFmtId="49" fontId="75" fillId="0" borderId="0" xfId="0" applyNumberFormat="1" applyFont="1" applyAlignment="1">
      <alignment horizontal="center" vertical="center" wrapText="1"/>
    </xf>
    <xf numFmtId="49" fontId="75" fillId="0" borderId="19" xfId="0" applyNumberFormat="1" applyFont="1" applyBorder="1" applyAlignment="1">
      <alignment horizontal="center" vertical="center" wrapText="1"/>
    </xf>
    <xf numFmtId="0" fontId="75" fillId="0" borderId="0" xfId="0" applyFont="1" applyAlignment="1">
      <alignment horizontal="center" vertical="center" wrapText="1"/>
    </xf>
    <xf numFmtId="0" fontId="51" fillId="0" borderId="0" xfId="0" applyFont="1" applyAlignment="1">
      <alignment horizontal="center" vertical="center" wrapText="1"/>
    </xf>
    <xf numFmtId="0" fontId="75" fillId="0" borderId="23" xfId="0" applyFont="1" applyBorder="1" applyAlignment="1">
      <alignment horizontal="center" vertical="center" wrapText="1"/>
    </xf>
    <xf numFmtId="0" fontId="54" fillId="0" borderId="27" xfId="0" applyFont="1" applyBorder="1" applyAlignment="1">
      <alignment horizontal="center" vertical="center" wrapText="1"/>
    </xf>
    <xf numFmtId="0" fontId="7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76" fillId="31" borderId="40" xfId="0" applyFont="1" applyFill="1" applyBorder="1" applyAlignment="1">
      <alignment horizontal="center" vertical="center" wrapText="1"/>
    </xf>
    <xf numFmtId="0" fontId="76" fillId="31" borderId="100" xfId="0" applyFont="1" applyFill="1" applyBorder="1" applyAlignment="1">
      <alignment horizontal="center" vertical="center" wrapText="1"/>
    </xf>
    <xf numFmtId="0" fontId="75" fillId="0" borderId="27" xfId="0" applyFont="1" applyBorder="1" applyAlignment="1">
      <alignment horizontal="center" vertical="center" wrapText="1"/>
    </xf>
    <xf numFmtId="0" fontId="75" fillId="0" borderId="99" xfId="0" applyFont="1" applyBorder="1" applyAlignment="1">
      <alignment horizontal="center" vertical="center" wrapText="1"/>
    </xf>
    <xf numFmtId="0" fontId="75" fillId="0" borderId="98" xfId="0" applyFont="1" applyBorder="1" applyAlignment="1">
      <alignment horizontal="center" vertical="center" wrapText="1"/>
    </xf>
    <xf numFmtId="0" fontId="56" fillId="0" borderId="30" xfId="0" applyFont="1" applyBorder="1" applyAlignment="1">
      <alignment horizontal="center" vertical="center" shrinkToFit="1"/>
    </xf>
    <xf numFmtId="0" fontId="56" fillId="0" borderId="32" xfId="0" applyFont="1" applyBorder="1" applyAlignment="1">
      <alignment horizontal="center" vertical="center" shrinkToFit="1"/>
    </xf>
    <xf numFmtId="0" fontId="56" fillId="0" borderId="31" xfId="0" applyFont="1" applyBorder="1" applyAlignment="1">
      <alignment horizontal="center" vertical="center" shrinkToFit="1"/>
    </xf>
    <xf numFmtId="0" fontId="56" fillId="0" borderId="21" xfId="0" applyFont="1" applyBorder="1" applyAlignment="1">
      <alignment horizontal="center" vertical="center" shrinkToFit="1"/>
    </xf>
    <xf numFmtId="0" fontId="56" fillId="0" borderId="33" xfId="0" applyFont="1" applyBorder="1" applyAlignment="1">
      <alignment horizontal="center" vertical="center" shrinkToFit="1"/>
    </xf>
    <xf numFmtId="0" fontId="63" fillId="0" borderId="0" xfId="0" applyFont="1" applyAlignment="1">
      <alignment horizontal="center" vertical="center" shrinkToFit="1"/>
    </xf>
    <xf numFmtId="0" fontId="51" fillId="0" borderId="0" xfId="0" applyFont="1" applyAlignment="1">
      <alignment horizontal="center" wrapText="1"/>
    </xf>
    <xf numFmtId="0" fontId="53" fillId="28" borderId="30" xfId="0" applyFont="1" applyFill="1" applyBorder="1" applyAlignment="1">
      <alignment horizontal="center" vertical="center" wrapText="1"/>
    </xf>
    <xf numFmtId="0" fontId="53" fillId="28" borderId="32" xfId="0" applyFont="1" applyFill="1" applyBorder="1" applyAlignment="1">
      <alignment horizontal="center" vertical="center" wrapText="1"/>
    </xf>
    <xf numFmtId="0" fontId="53" fillId="28" borderId="31" xfId="0" applyFont="1" applyFill="1" applyBorder="1" applyAlignment="1">
      <alignment horizontal="center" vertical="center" wrapText="1"/>
    </xf>
    <xf numFmtId="0" fontId="55" fillId="0" borderId="30" xfId="0" applyFont="1" applyBorder="1" applyAlignment="1">
      <alignment horizontal="center" vertical="center"/>
    </xf>
    <xf numFmtId="0" fontId="55" fillId="0" borderId="32" xfId="0" applyFont="1" applyBorder="1" applyAlignment="1">
      <alignment horizontal="center" vertical="center"/>
    </xf>
    <xf numFmtId="0" fontId="55" fillId="0" borderId="31" xfId="0" applyFont="1" applyBorder="1" applyAlignment="1">
      <alignment horizontal="center" vertical="center"/>
    </xf>
    <xf numFmtId="0" fontId="52" fillId="28" borderId="17" xfId="0" applyFont="1" applyFill="1" applyBorder="1" applyAlignment="1">
      <alignment horizontal="center" vertical="center" shrinkToFit="1"/>
    </xf>
    <xf numFmtId="0" fontId="52" fillId="28" borderId="30" xfId="0" applyFont="1" applyFill="1" applyBorder="1" applyAlignment="1">
      <alignment horizontal="center" vertical="center" shrinkToFit="1"/>
    </xf>
    <xf numFmtId="0" fontId="52" fillId="28" borderId="32" xfId="0" applyFont="1" applyFill="1" applyBorder="1" applyAlignment="1">
      <alignment horizontal="center" vertical="center" shrinkToFit="1"/>
    </xf>
    <xf numFmtId="0" fontId="52" fillId="28" borderId="31" xfId="0" applyFont="1" applyFill="1" applyBorder="1" applyAlignment="1">
      <alignment horizontal="center" vertical="center" shrinkToFit="1"/>
    </xf>
    <xf numFmtId="0" fontId="57" fillId="0" borderId="0" xfId="99" applyFont="1" applyAlignment="1">
      <alignment horizontal="left" vertical="center" wrapText="1"/>
    </xf>
    <xf numFmtId="0" fontId="54" fillId="0" borderId="49" xfId="99" applyFont="1" applyBorder="1" applyAlignment="1" applyProtection="1">
      <alignment horizontal="left"/>
      <protection locked="0"/>
    </xf>
    <xf numFmtId="0" fontId="54" fillId="0" borderId="45" xfId="0" applyFont="1" applyBorder="1"/>
    <xf numFmtId="0" fontId="54" fillId="0" borderId="46" xfId="0" applyFont="1" applyBorder="1"/>
    <xf numFmtId="0" fontId="54" fillId="0" borderId="34" xfId="99" applyFont="1" applyBorder="1" applyAlignment="1" applyProtection="1">
      <alignment horizontal="center" vertical="center" shrinkToFit="1"/>
      <protection locked="0"/>
    </xf>
    <xf numFmtId="0" fontId="54" fillId="0" borderId="44" xfId="99" applyFont="1" applyBorder="1" applyAlignment="1" applyProtection="1">
      <alignment horizontal="center" vertical="center" shrinkToFit="1"/>
      <protection locked="0"/>
    </xf>
    <xf numFmtId="0" fontId="54" fillId="0" borderId="47" xfId="99" applyFont="1" applyBorder="1" applyAlignment="1" applyProtection="1">
      <alignment horizontal="left"/>
      <protection locked="0"/>
    </xf>
    <xf numFmtId="0" fontId="54" fillId="0" borderId="47" xfId="0" applyFont="1" applyBorder="1"/>
    <xf numFmtId="0" fontId="54" fillId="0" borderId="48" xfId="0" applyFont="1" applyBorder="1"/>
    <xf numFmtId="0" fontId="54" fillId="0" borderId="50" xfId="99" applyFont="1" applyBorder="1" applyAlignment="1" applyProtection="1">
      <alignment horizontal="left"/>
      <protection locked="0"/>
    </xf>
    <xf numFmtId="0" fontId="60" fillId="28" borderId="17" xfId="0" applyFont="1" applyFill="1" applyBorder="1" applyAlignment="1">
      <alignment horizontal="center" vertical="center" shrinkToFit="1"/>
    </xf>
    <xf numFmtId="0" fontId="56" fillId="0" borderId="17" xfId="0" applyFont="1" applyBorder="1" applyAlignment="1">
      <alignment horizontal="center" vertical="center" shrinkToFit="1"/>
    </xf>
    <xf numFmtId="0" fontId="56" fillId="0" borderId="39" xfId="0" applyFont="1" applyBorder="1" applyAlignment="1">
      <alignment horizontal="center" vertical="center" shrinkToFit="1"/>
    </xf>
    <xf numFmtId="0" fontId="56" fillId="0" borderId="17" xfId="0" applyFont="1" applyBorder="1" applyAlignment="1">
      <alignment horizontal="center" shrinkToFit="1"/>
    </xf>
    <xf numFmtId="0" fontId="56" fillId="0" borderId="39" xfId="0" applyFont="1" applyBorder="1" applyAlignment="1">
      <alignment horizontal="center" shrinkToFit="1"/>
    </xf>
    <xf numFmtId="0" fontId="53" fillId="0" borderId="18" xfId="0" applyFont="1" applyBorder="1" applyAlignment="1">
      <alignment horizontal="center" vertical="center" shrinkToFit="1"/>
    </xf>
    <xf numFmtId="0" fontId="52" fillId="0" borderId="42" xfId="99" applyFont="1" applyBorder="1" applyAlignment="1">
      <alignment horizontal="left" vertical="top"/>
    </xf>
    <xf numFmtId="0" fontId="52" fillId="0" borderId="43" xfId="99" applyFont="1" applyBorder="1" applyAlignment="1">
      <alignment horizontal="left" vertical="top"/>
    </xf>
    <xf numFmtId="0" fontId="54" fillId="0" borderId="45" xfId="99" applyFont="1" applyBorder="1" applyAlignment="1" applyProtection="1">
      <alignment horizontal="left"/>
      <protection locked="0"/>
    </xf>
    <xf numFmtId="0" fontId="54" fillId="0" borderId="46" xfId="99" applyFont="1" applyBorder="1" applyAlignment="1" applyProtection="1">
      <alignment horizontal="left"/>
      <protection locked="0"/>
    </xf>
    <xf numFmtId="0" fontId="54" fillId="0" borderId="48" xfId="99" applyFont="1" applyBorder="1" applyAlignment="1" applyProtection="1">
      <alignment horizontal="left"/>
      <protection locked="0"/>
    </xf>
    <xf numFmtId="0" fontId="64" fillId="0" borderId="49" xfId="99" applyFont="1" applyBorder="1" applyAlignment="1" applyProtection="1">
      <alignment horizontal="left"/>
      <protection locked="0"/>
    </xf>
    <xf numFmtId="0" fontId="64" fillId="0" borderId="45" xfId="0" applyFont="1" applyBorder="1"/>
    <xf numFmtId="0" fontId="64" fillId="0" borderId="46" xfId="0" applyFont="1" applyBorder="1"/>
    <xf numFmtId="0" fontId="64" fillId="0" borderId="34" xfId="99" applyFont="1" applyBorder="1" applyAlignment="1" applyProtection="1">
      <alignment horizontal="center" vertical="center" shrinkToFit="1"/>
      <protection locked="0"/>
    </xf>
    <xf numFmtId="0" fontId="64" fillId="0" borderId="44" xfId="99" applyFont="1" applyBorder="1" applyAlignment="1" applyProtection="1">
      <alignment horizontal="center" vertical="center" shrinkToFit="1"/>
      <protection locked="0"/>
    </xf>
    <xf numFmtId="0" fontId="64" fillId="0" borderId="47" xfId="99" applyFont="1" applyBorder="1" applyAlignment="1" applyProtection="1">
      <alignment horizontal="left"/>
      <protection locked="0"/>
    </xf>
    <xf numFmtId="0" fontId="64" fillId="0" borderId="47" xfId="0" applyFont="1" applyBorder="1"/>
    <xf numFmtId="0" fontId="64" fillId="0" borderId="48" xfId="0" applyFont="1" applyBorder="1"/>
    <xf numFmtId="0" fontId="64" fillId="0" borderId="50" xfId="99" applyFont="1" applyBorder="1" applyAlignment="1" applyProtection="1">
      <alignment horizontal="left"/>
      <protection locked="0"/>
    </xf>
    <xf numFmtId="0" fontId="54" fillId="28" borderId="36" xfId="99" applyFont="1" applyFill="1" applyBorder="1" applyAlignment="1">
      <alignment horizontal="center" vertical="center" wrapText="1"/>
    </xf>
    <xf numFmtId="0" fontId="54" fillId="28" borderId="39" xfId="99" applyFont="1" applyFill="1" applyBorder="1" applyAlignment="1">
      <alignment horizontal="center" vertical="center" wrapText="1"/>
    </xf>
    <xf numFmtId="0" fontId="1" fillId="0" borderId="17" xfId="99" applyBorder="1" applyAlignment="1">
      <alignment horizontal="center" vertical="center" shrinkToFit="1"/>
    </xf>
    <xf numFmtId="0" fontId="56" fillId="0" borderId="30" xfId="99" applyFont="1" applyBorder="1" applyAlignment="1">
      <alignment horizontal="center" vertical="center" shrinkToFit="1"/>
    </xf>
    <xf numFmtId="0" fontId="56" fillId="0" borderId="31" xfId="99" applyFont="1" applyBorder="1" applyAlignment="1">
      <alignment horizontal="center" vertical="center" shrinkToFit="1"/>
    </xf>
    <xf numFmtId="0" fontId="54" fillId="28" borderId="52" xfId="99" applyFont="1" applyFill="1" applyBorder="1" applyAlignment="1">
      <alignment horizontal="center" vertical="center" wrapText="1"/>
    </xf>
    <xf numFmtId="0" fontId="54" fillId="28" borderId="53" xfId="99" applyFont="1" applyFill="1" applyBorder="1" applyAlignment="1">
      <alignment horizontal="center" vertical="center" wrapText="1"/>
    </xf>
    <xf numFmtId="0" fontId="54" fillId="28" borderId="20" xfId="99" applyFont="1" applyFill="1" applyBorder="1" applyAlignment="1">
      <alignment horizontal="center" vertical="center" wrapText="1"/>
    </xf>
    <xf numFmtId="0" fontId="54" fillId="28" borderId="51" xfId="99" applyFont="1" applyFill="1" applyBorder="1" applyAlignment="1">
      <alignment horizontal="center" vertical="center" wrapText="1"/>
    </xf>
    <xf numFmtId="0" fontId="54" fillId="28" borderId="0" xfId="99" applyFont="1" applyFill="1" applyAlignment="1">
      <alignment horizontal="center" vertical="center" wrapText="1"/>
    </xf>
    <xf numFmtId="0" fontId="54" fillId="28" borderId="26" xfId="99" applyFont="1" applyFill="1" applyBorder="1" applyAlignment="1">
      <alignment horizontal="center" vertical="center" wrapText="1"/>
    </xf>
    <xf numFmtId="0" fontId="51" fillId="0" borderId="0" xfId="99" applyFont="1" applyAlignment="1">
      <alignment horizontal="center" vertical="center"/>
    </xf>
    <xf numFmtId="0" fontId="53" fillId="28" borderId="17" xfId="99" applyFont="1" applyFill="1" applyBorder="1" applyAlignment="1">
      <alignment horizontal="center" vertical="center"/>
    </xf>
    <xf numFmtId="0" fontId="63" fillId="0" borderId="17" xfId="99" applyFont="1" applyBorder="1" applyAlignment="1" applyProtection="1">
      <alignment horizontal="center" vertical="center" shrinkToFit="1"/>
      <protection hidden="1"/>
    </xf>
    <xf numFmtId="0" fontId="54" fillId="0" borderId="0" xfId="99" applyFont="1" applyAlignment="1">
      <alignment horizontal="center" vertical="top"/>
    </xf>
    <xf numFmtId="0" fontId="58" fillId="28" borderId="17" xfId="99" applyFont="1" applyFill="1" applyBorder="1" applyAlignment="1">
      <alignment horizontal="center" vertical="center" shrinkToFit="1"/>
    </xf>
    <xf numFmtId="0" fontId="52" fillId="0" borderId="27" xfId="0" applyFont="1" applyBorder="1" applyAlignment="1">
      <alignment horizontal="center" shrinkToFit="1"/>
    </xf>
    <xf numFmtId="0" fontId="52" fillId="0" borderId="0" xfId="0" applyFont="1" applyAlignment="1">
      <alignment horizontal="center" shrinkToFit="1"/>
    </xf>
    <xf numFmtId="0" fontId="52" fillId="0" borderId="38" xfId="0" applyFont="1" applyBorder="1" applyAlignment="1">
      <alignment horizontal="center" vertical="top" shrinkToFit="1"/>
    </xf>
    <xf numFmtId="0" fontId="52" fillId="0" borderId="19" xfId="0" applyFont="1" applyBorder="1" applyAlignment="1">
      <alignment horizontal="center" vertical="top" shrinkToFit="1"/>
    </xf>
    <xf numFmtId="0" fontId="52" fillId="0" borderId="24" xfId="0" applyFont="1" applyBorder="1" applyAlignment="1" applyProtection="1">
      <alignment horizontal="center" vertical="top" shrinkToFit="1"/>
      <protection locked="0"/>
    </xf>
    <xf numFmtId="0" fontId="72" fillId="0" borderId="0" xfId="0" applyFont="1" applyAlignment="1" applyProtection="1">
      <alignment horizontal="center" vertical="center" shrinkToFit="1"/>
      <protection locked="0"/>
    </xf>
    <xf numFmtId="0" fontId="53" fillId="0" borderId="24" xfId="0" applyFont="1" applyBorder="1" applyAlignment="1" applyProtection="1">
      <alignment horizontal="left" vertical="center"/>
      <protection locked="0"/>
    </xf>
    <xf numFmtId="0" fontId="53" fillId="0" borderId="29" xfId="0" applyFont="1" applyBorder="1" applyAlignment="1" applyProtection="1">
      <alignment horizontal="left" vertical="center"/>
      <protection locked="0"/>
    </xf>
    <xf numFmtId="0" fontId="53" fillId="0" borderId="0" xfId="0" applyFont="1" applyAlignment="1" applyProtection="1">
      <alignment horizontal="left" vertical="center"/>
      <protection locked="0"/>
    </xf>
    <xf numFmtId="0" fontId="53" fillId="0" borderId="26" xfId="0" applyFont="1" applyBorder="1" applyAlignment="1" applyProtection="1">
      <alignment horizontal="left" vertical="center"/>
      <protection locked="0"/>
    </xf>
    <xf numFmtId="0" fontId="53" fillId="0" borderId="0" xfId="0" applyFont="1" applyAlignment="1" applyProtection="1">
      <alignment horizontal="left" vertical="top"/>
      <protection locked="0"/>
    </xf>
    <xf numFmtId="0" fontId="1" fillId="0" borderId="27" xfId="0" applyFont="1" applyBorder="1" applyAlignment="1">
      <alignment horizontal="center" shrinkToFit="1"/>
    </xf>
    <xf numFmtId="0" fontId="1" fillId="0" borderId="0" xfId="0" applyFont="1" applyAlignment="1">
      <alignment horizontal="center" shrinkToFit="1"/>
    </xf>
    <xf numFmtId="0" fontId="56" fillId="0" borderId="0" xfId="0" applyFont="1" applyAlignment="1">
      <alignment horizontal="center" vertical="top" shrinkToFit="1"/>
    </xf>
    <xf numFmtId="0" fontId="52" fillId="0" borderId="21" xfId="0" applyFont="1" applyBorder="1" applyAlignment="1">
      <alignment horizontal="center" vertical="top" shrinkToFit="1"/>
    </xf>
    <xf numFmtId="0" fontId="52" fillId="0" borderId="28" xfId="0" applyFont="1" applyBorder="1" applyAlignment="1">
      <alignment horizontal="center" shrinkToFit="1"/>
    </xf>
    <xf numFmtId="0" fontId="53" fillId="0" borderId="27" xfId="0" applyFont="1" applyBorder="1" applyAlignment="1" applyProtection="1">
      <alignment horizontal="center" vertical="top"/>
      <protection locked="0"/>
    </xf>
    <xf numFmtId="14" fontId="53" fillId="0" borderId="30" xfId="0" applyNumberFormat="1"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31" xfId="0" applyFont="1" applyBorder="1" applyAlignment="1" applyProtection="1">
      <alignment horizontal="center" vertical="center" wrapText="1"/>
      <protection locked="0"/>
    </xf>
    <xf numFmtId="20" fontId="53" fillId="0" borderId="30" xfId="0" applyNumberFormat="1" applyFont="1" applyBorder="1" applyAlignment="1" applyProtection="1">
      <alignment horizontal="center" vertical="center" shrinkToFit="1"/>
      <protection locked="0"/>
    </xf>
    <xf numFmtId="14" fontId="53" fillId="0" borderId="32" xfId="0" applyNumberFormat="1" applyFont="1" applyBorder="1" applyAlignment="1" applyProtection="1">
      <alignment horizontal="center" vertical="center" shrinkToFit="1"/>
      <protection locked="0"/>
    </xf>
    <xf numFmtId="14" fontId="53" fillId="0" borderId="31" xfId="0" applyNumberFormat="1" applyFont="1" applyBorder="1" applyAlignment="1" applyProtection="1">
      <alignment horizontal="center" vertical="center" shrinkToFit="1"/>
      <protection locked="0"/>
    </xf>
    <xf numFmtId="0" fontId="53" fillId="0" borderId="23" xfId="0" applyFont="1" applyBorder="1" applyAlignment="1" applyProtection="1">
      <alignment horizontal="left" vertical="center" wrapText="1"/>
      <protection locked="0"/>
    </xf>
    <xf numFmtId="0" fontId="53" fillId="0" borderId="24" xfId="0" applyFont="1" applyBorder="1" applyAlignment="1" applyProtection="1">
      <alignment horizontal="left" vertical="center" wrapText="1"/>
      <protection locked="0"/>
    </xf>
    <xf numFmtId="0" fontId="53" fillId="0" borderId="29" xfId="0" applyFont="1" applyBorder="1" applyAlignment="1" applyProtection="1">
      <alignment horizontal="left" vertical="center" wrapText="1"/>
      <protection locked="0"/>
    </xf>
    <xf numFmtId="0" fontId="53" fillId="0" borderId="21" xfId="0" applyFont="1" applyBorder="1" applyAlignment="1" applyProtection="1">
      <alignment horizontal="left" vertical="center" wrapText="1"/>
      <protection locked="0"/>
    </xf>
    <xf numFmtId="0" fontId="53" fillId="0" borderId="19" xfId="0" applyFont="1" applyBorder="1" applyAlignment="1" applyProtection="1">
      <alignment horizontal="left" vertical="center" wrapText="1"/>
      <protection locked="0"/>
    </xf>
    <xf numFmtId="0" fontId="53" fillId="0" borderId="33" xfId="0" applyFont="1" applyBorder="1" applyAlignment="1" applyProtection="1">
      <alignment horizontal="left" vertical="center" wrapText="1"/>
      <protection locked="0"/>
    </xf>
    <xf numFmtId="0" fontId="1" fillId="0" borderId="19" xfId="0" applyFont="1" applyBorder="1" applyAlignment="1">
      <alignment horizontal="center" vertical="top" shrinkToFit="1"/>
    </xf>
    <xf numFmtId="49" fontId="52" fillId="0" borderId="24" xfId="0" applyNumberFormat="1" applyFont="1" applyBorder="1" applyAlignment="1" applyProtection="1">
      <alignment horizontal="center" vertical="top" shrinkToFit="1"/>
      <protection locked="0"/>
    </xf>
    <xf numFmtId="0" fontId="52" fillId="0" borderId="24" xfId="0" applyFont="1" applyBorder="1" applyAlignment="1">
      <alignment horizontal="center" vertical="top" shrinkToFit="1"/>
    </xf>
    <xf numFmtId="0" fontId="52" fillId="0" borderId="33" xfId="0" applyFont="1" applyBorder="1" applyAlignment="1">
      <alignment horizontal="center" vertical="top" shrinkToFit="1"/>
    </xf>
    <xf numFmtId="0" fontId="52" fillId="0" borderId="29" xfId="0" applyFont="1" applyBorder="1" applyAlignment="1" applyProtection="1">
      <alignment horizontal="center" vertical="top" shrinkToFit="1"/>
      <protection locked="0"/>
    </xf>
    <xf numFmtId="0" fontId="60" fillId="28" borderId="32" xfId="0" applyFont="1" applyFill="1" applyBorder="1" applyAlignment="1">
      <alignment horizontal="center" vertical="center" wrapText="1"/>
    </xf>
    <xf numFmtId="0" fontId="52" fillId="0" borderId="106" xfId="0" applyFont="1" applyBorder="1" applyAlignment="1" applyProtection="1">
      <alignment horizontal="center" vertical="center" shrinkToFit="1"/>
      <protection locked="0"/>
    </xf>
    <xf numFmtId="0" fontId="52" fillId="0" borderId="18" xfId="0" applyFont="1" applyBorder="1" applyAlignment="1" applyProtection="1">
      <alignment horizontal="center" vertical="center" shrinkToFit="1"/>
      <protection locked="0"/>
    </xf>
    <xf numFmtId="0" fontId="52" fillId="0" borderId="20" xfId="0" applyFont="1" applyBorder="1" applyAlignment="1">
      <alignment horizontal="center" vertical="center" shrinkToFit="1"/>
    </xf>
    <xf numFmtId="0" fontId="52" fillId="0" borderId="39" xfId="0" applyFont="1" applyBorder="1" applyAlignment="1" applyProtection="1">
      <alignment horizontal="center" vertical="center" shrinkToFit="1"/>
      <protection locked="0"/>
    </xf>
    <xf numFmtId="0" fontId="52" fillId="0" borderId="100" xfId="0" applyFont="1" applyBorder="1" applyAlignment="1" applyProtection="1">
      <alignment horizontal="center" vertical="center" shrinkToFit="1"/>
      <protection locked="0"/>
    </xf>
    <xf numFmtId="0" fontId="52" fillId="0" borderId="26" xfId="0" applyFont="1" applyBorder="1" applyAlignment="1">
      <alignment horizontal="center" shrinkToFit="1"/>
    </xf>
    <xf numFmtId="0" fontId="72" fillId="0" borderId="26" xfId="0" applyFont="1" applyBorder="1" applyAlignment="1" applyProtection="1">
      <alignment horizontal="center" vertical="center" shrinkToFit="1"/>
      <protection locked="0"/>
    </xf>
    <xf numFmtId="0" fontId="52" fillId="0" borderId="20" xfId="0" applyFont="1" applyBorder="1" applyAlignment="1">
      <alignment horizontal="left" shrinkToFit="1"/>
    </xf>
    <xf numFmtId="0" fontId="52" fillId="0" borderId="19" xfId="0" applyFont="1" applyBorder="1" applyAlignment="1">
      <alignment horizontal="left" shrinkToFit="1"/>
    </xf>
    <xf numFmtId="0" fontId="52" fillId="28" borderId="30" xfId="0" applyFont="1" applyFill="1" applyBorder="1" applyAlignment="1">
      <alignment horizontal="center" shrinkToFit="1"/>
    </xf>
    <xf numFmtId="0" fontId="52" fillId="28" borderId="32" xfId="0" applyFont="1" applyFill="1" applyBorder="1" applyAlignment="1">
      <alignment horizontal="center" shrinkToFit="1"/>
    </xf>
    <xf numFmtId="0" fontId="52" fillId="28" borderId="31" xfId="0" applyFont="1" applyFill="1" applyBorder="1" applyAlignment="1">
      <alignment horizontal="center" shrinkToFit="1"/>
    </xf>
    <xf numFmtId="0" fontId="75" fillId="0" borderId="19" xfId="0" applyFont="1" applyBorder="1" applyAlignment="1">
      <alignment horizontal="center" vertical="center" wrapText="1"/>
    </xf>
    <xf numFmtId="0" fontId="55" fillId="0" borderId="21" xfId="0" applyFont="1" applyBorder="1" applyAlignment="1">
      <alignment horizontal="center" vertical="center" shrinkToFit="1"/>
    </xf>
    <xf numFmtId="0" fontId="55" fillId="0" borderId="19" xfId="0" applyFont="1" applyBorder="1" applyAlignment="1">
      <alignment horizontal="center" vertical="center" shrinkToFit="1"/>
    </xf>
    <xf numFmtId="0" fontId="55" fillId="0" borderId="33" xfId="0" applyFont="1" applyBorder="1" applyAlignment="1">
      <alignment horizontal="center" vertical="center" shrinkToFit="1"/>
    </xf>
    <xf numFmtId="0" fontId="78" fillId="0" borderId="0" xfId="0" applyFont="1" applyAlignment="1">
      <alignment horizontal="center" vertical="top" wrapText="1"/>
    </xf>
    <xf numFmtId="0" fontId="52" fillId="0" borderId="107" xfId="0" applyFont="1" applyBorder="1" applyAlignment="1">
      <alignment horizontal="center" vertical="center" shrinkToFit="1"/>
    </xf>
    <xf numFmtId="0" fontId="52" fillId="0" borderId="103" xfId="0" applyFont="1" applyBorder="1" applyAlignment="1">
      <alignment horizontal="center" vertical="center" shrinkToFit="1"/>
    </xf>
    <xf numFmtId="0" fontId="52" fillId="0" borderId="102" xfId="0" applyFont="1" applyBorder="1" applyAlignment="1">
      <alignment horizontal="center" vertical="center" shrinkToFit="1"/>
    </xf>
    <xf numFmtId="0" fontId="52" fillId="0" borderId="101" xfId="0" applyFont="1" applyBorder="1" applyAlignment="1">
      <alignment horizontal="center" vertical="center" shrinkToFit="1"/>
    </xf>
    <xf numFmtId="0" fontId="52" fillId="0" borderId="20" xfId="0" applyFont="1" applyBorder="1" applyAlignment="1">
      <alignment horizontal="center" shrinkToFit="1"/>
    </xf>
    <xf numFmtId="0" fontId="52" fillId="0" borderId="19" xfId="0" applyFont="1" applyBorder="1" applyAlignment="1">
      <alignment horizontal="center" shrinkToFit="1"/>
    </xf>
    <xf numFmtId="0" fontId="76" fillId="0" borderId="40" xfId="0" applyFont="1" applyBorder="1" applyAlignment="1">
      <alignment horizontal="center" vertical="center" wrapText="1"/>
    </xf>
    <xf numFmtId="0" fontId="76" fillId="0" borderId="100" xfId="0" applyFont="1" applyBorder="1" applyAlignment="1">
      <alignment horizontal="center" vertical="center" wrapText="1"/>
    </xf>
    <xf numFmtId="0" fontId="52" fillId="0" borderId="20" xfId="0" applyFont="1" applyBorder="1" applyAlignment="1">
      <alignment horizontal="center" wrapText="1"/>
    </xf>
    <xf numFmtId="0" fontId="52" fillId="0" borderId="107" xfId="0" quotePrefix="1" applyFont="1" applyBorder="1" applyAlignment="1">
      <alignment horizontal="center" vertical="center" shrinkToFit="1"/>
    </xf>
    <xf numFmtId="0" fontId="52" fillId="0" borderId="102" xfId="0" quotePrefix="1" applyFont="1" applyBorder="1" applyAlignment="1">
      <alignment horizontal="center" vertical="center" shrinkToFit="1"/>
    </xf>
    <xf numFmtId="0" fontId="53" fillId="0" borderId="23" xfId="0" applyFont="1" applyBorder="1" applyAlignment="1" applyProtection="1">
      <alignment horizontal="center" vertical="top"/>
      <protection locked="0"/>
    </xf>
    <xf numFmtId="0" fontId="53" fillId="0" borderId="24" xfId="0" applyFont="1" applyBorder="1" applyAlignment="1" applyProtection="1">
      <alignment horizontal="left" vertical="top"/>
      <protection locked="0"/>
    </xf>
    <xf numFmtId="0" fontId="53" fillId="0" borderId="24" xfId="0" applyFont="1" applyBorder="1" applyAlignment="1">
      <alignment horizontal="center" vertical="center" shrinkToFit="1"/>
    </xf>
    <xf numFmtId="0" fontId="53" fillId="0" borderId="29" xfId="0" applyFont="1" applyBorder="1" applyAlignment="1">
      <alignment horizontal="center" vertical="center" shrinkToFit="1"/>
    </xf>
    <xf numFmtId="0" fontId="53" fillId="0" borderId="0" xfId="0" applyFont="1" applyAlignment="1">
      <alignment horizontal="center" vertical="center" shrinkToFit="1"/>
    </xf>
    <xf numFmtId="0" fontId="53" fillId="0" borderId="26" xfId="0" applyFont="1" applyBorder="1" applyAlignment="1">
      <alignment horizontal="center" vertical="center" shrinkToFit="1"/>
    </xf>
    <xf numFmtId="0" fontId="1" fillId="0" borderId="27" xfId="0" applyFont="1" applyBorder="1" applyAlignment="1">
      <alignment horizontal="center" vertical="top" wrapText="1"/>
    </xf>
    <xf numFmtId="0" fontId="53" fillId="0" borderId="24" xfId="0" applyFont="1" applyBorder="1" applyAlignment="1">
      <alignment horizontal="left" vertical="center" wrapText="1"/>
    </xf>
    <xf numFmtId="0" fontId="53" fillId="0" borderId="21" xfId="0" applyFont="1" applyBorder="1" applyAlignment="1" applyProtection="1">
      <alignment horizontal="center" vertical="top"/>
      <protection locked="0"/>
    </xf>
    <xf numFmtId="0" fontId="53" fillId="0" borderId="19" xfId="0" applyFont="1" applyBorder="1" applyAlignment="1" applyProtection="1">
      <alignment horizontal="left" vertical="top"/>
      <protection locked="0"/>
    </xf>
    <xf numFmtId="0" fontId="53" fillId="0" borderId="23" xfId="0" applyFont="1" applyBorder="1" applyAlignment="1">
      <alignment horizontal="center" vertical="center" wrapText="1"/>
    </xf>
    <xf numFmtId="0" fontId="53" fillId="0" borderId="24" xfId="0" applyFont="1" applyBorder="1" applyAlignment="1">
      <alignment horizontal="center" vertical="center" wrapText="1"/>
    </xf>
    <xf numFmtId="0" fontId="53" fillId="0" borderId="29"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0" xfId="0" applyFont="1" applyAlignment="1">
      <alignment horizontal="center" vertical="center" wrapText="1"/>
    </xf>
    <xf numFmtId="0" fontId="53" fillId="0" borderId="26" xfId="0" applyFont="1" applyBorder="1" applyAlignment="1">
      <alignment horizontal="center" vertical="center" wrapText="1"/>
    </xf>
    <xf numFmtId="0" fontId="1" fillId="0" borderId="21" xfId="0" applyFont="1" applyBorder="1" applyAlignment="1">
      <alignment horizontal="center" vertical="top" wrapText="1"/>
    </xf>
    <xf numFmtId="0" fontId="53" fillId="0" borderId="19" xfId="0" applyFont="1" applyBorder="1" applyAlignment="1">
      <alignment horizontal="left" vertical="center" wrapText="1"/>
    </xf>
    <xf numFmtId="0" fontId="53" fillId="0" borderId="19" xfId="0" applyFont="1" applyBorder="1" applyAlignment="1" applyProtection="1">
      <alignment horizontal="left" vertical="center"/>
      <protection locked="0"/>
    </xf>
    <xf numFmtId="0" fontId="53" fillId="0" borderId="33" xfId="0" applyFont="1" applyBorder="1" applyAlignment="1" applyProtection="1">
      <alignment horizontal="left" vertical="center"/>
      <protection locked="0"/>
    </xf>
    <xf numFmtId="0" fontId="53" fillId="0" borderId="21"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33" xfId="0" applyFont="1" applyBorder="1" applyAlignment="1">
      <alignment horizontal="center" vertical="center" wrapText="1"/>
    </xf>
    <xf numFmtId="0" fontId="56" fillId="0" borderId="23" xfId="0" applyFont="1" applyBorder="1" applyAlignment="1">
      <alignment horizontal="center" wrapText="1"/>
    </xf>
    <xf numFmtId="0" fontId="56" fillId="0" borderId="24" xfId="0" applyFont="1" applyBorder="1" applyAlignment="1">
      <alignment horizontal="center" wrapText="1"/>
    </xf>
    <xf numFmtId="0" fontId="56" fillId="0" borderId="29" xfId="0" applyFont="1" applyBorder="1" applyAlignment="1">
      <alignment horizontal="center" wrapText="1"/>
    </xf>
    <xf numFmtId="0" fontId="56" fillId="0" borderId="27" xfId="0" applyFont="1" applyBorder="1" applyAlignment="1">
      <alignment horizontal="center" wrapText="1"/>
    </xf>
    <xf numFmtId="0" fontId="56" fillId="0" borderId="0" xfId="0" applyFont="1" applyAlignment="1">
      <alignment horizontal="center" wrapText="1"/>
    </xf>
    <xf numFmtId="0" fontId="56" fillId="0" borderId="26" xfId="0" applyFont="1" applyBorder="1" applyAlignment="1">
      <alignment horizontal="center" wrapText="1"/>
    </xf>
    <xf numFmtId="0" fontId="53" fillId="0" borderId="27" xfId="0" applyFont="1" applyBorder="1" applyAlignment="1" applyProtection="1">
      <alignment horizontal="left" vertical="top" shrinkToFit="1"/>
      <protection locked="0"/>
    </xf>
    <xf numFmtId="0" fontId="53" fillId="0" borderId="0" xfId="0" applyFont="1" applyAlignment="1" applyProtection="1">
      <alignment horizontal="left" vertical="top" shrinkToFit="1"/>
      <protection locked="0"/>
    </xf>
    <xf numFmtId="0" fontId="53" fillId="0" borderId="26" xfId="0" applyFont="1" applyBorder="1" applyAlignment="1" applyProtection="1">
      <alignment horizontal="left" vertical="top" shrinkToFit="1"/>
      <protection locked="0"/>
    </xf>
    <xf numFmtId="0" fontId="53" fillId="0" borderId="19" xfId="0" applyFont="1" applyBorder="1" applyAlignment="1" applyProtection="1">
      <alignment horizontal="left" vertical="top" shrinkToFit="1"/>
      <protection locked="0"/>
    </xf>
    <xf numFmtId="0" fontId="1" fillId="0" borderId="33" xfId="0" applyFont="1" applyBorder="1" applyAlignment="1">
      <alignment horizontal="center" vertical="top" shrinkToFit="1"/>
    </xf>
    <xf numFmtId="14" fontId="53" fillId="0" borderId="27" xfId="0" applyNumberFormat="1" applyFont="1" applyBorder="1" applyAlignment="1" applyProtection="1">
      <alignment horizontal="center" vertical="top" shrinkToFit="1"/>
      <protection locked="0"/>
    </xf>
    <xf numFmtId="14" fontId="53" fillId="0" borderId="0" xfId="0" applyNumberFormat="1" applyFont="1" applyAlignment="1" applyProtection="1">
      <alignment horizontal="center" vertical="top" shrinkToFit="1"/>
      <protection locked="0"/>
    </xf>
    <xf numFmtId="14" fontId="53" fillId="0" borderId="26" xfId="0" applyNumberFormat="1" applyFont="1" applyBorder="1" applyAlignment="1" applyProtection="1">
      <alignment horizontal="center" vertical="top" shrinkToFit="1"/>
      <protection locked="0"/>
    </xf>
    <xf numFmtId="164" fontId="53" fillId="0" borderId="23" xfId="0" applyNumberFormat="1" applyFont="1" applyBorder="1" applyAlignment="1" applyProtection="1">
      <alignment horizontal="center" vertical="center" shrinkToFit="1"/>
      <protection locked="0"/>
    </xf>
    <xf numFmtId="164" fontId="53" fillId="0" borderId="24" xfId="0" applyNumberFormat="1" applyFont="1" applyBorder="1" applyAlignment="1" applyProtection="1">
      <alignment horizontal="center" vertical="center" shrinkToFit="1"/>
      <protection locked="0"/>
    </xf>
    <xf numFmtId="164" fontId="53" fillId="0" borderId="29" xfId="0" applyNumberFormat="1" applyFont="1" applyBorder="1" applyAlignment="1" applyProtection="1">
      <alignment horizontal="center" vertical="center" shrinkToFit="1"/>
      <protection locked="0"/>
    </xf>
    <xf numFmtId="0" fontId="1" fillId="0" borderId="98" xfId="0" applyFont="1" applyBorder="1" applyAlignment="1">
      <alignment horizontal="left" shrinkToFit="1"/>
    </xf>
    <xf numFmtId="0" fontId="52" fillId="0" borderId="108" xfId="0" applyFont="1" applyBorder="1" applyAlignment="1">
      <alignment horizontal="center" vertical="center" shrinkToFit="1"/>
    </xf>
    <xf numFmtId="0" fontId="52" fillId="0" borderId="98" xfId="0" applyFont="1" applyBorder="1" applyAlignment="1">
      <alignment horizontal="center" vertical="center" shrinkToFit="1"/>
    </xf>
    <xf numFmtId="0" fontId="53" fillId="0" borderId="23" xfId="0" applyFont="1" applyBorder="1" applyAlignment="1" applyProtection="1">
      <alignment horizontal="center" vertical="top" shrinkToFit="1"/>
      <protection locked="0"/>
    </xf>
    <xf numFmtId="0" fontId="53" fillId="0" borderId="27" xfId="0" applyFont="1" applyBorder="1" applyAlignment="1" applyProtection="1">
      <alignment horizontal="center" vertical="top" shrinkToFit="1"/>
      <protection locked="0"/>
    </xf>
    <xf numFmtId="0" fontId="53" fillId="0" borderId="21" xfId="0" applyFont="1" applyBorder="1" applyAlignment="1" applyProtection="1">
      <alignment horizontal="center" vertical="top" shrinkToFit="1"/>
      <protection locked="0"/>
    </xf>
    <xf numFmtId="0" fontId="53" fillId="0" borderId="24" xfId="0" applyFont="1" applyBorder="1" applyAlignment="1" applyProtection="1">
      <alignment horizontal="left" vertical="top" shrinkToFit="1"/>
      <protection locked="0"/>
    </xf>
    <xf numFmtId="0" fontId="1" fillId="0" borderId="41" xfId="0" applyFont="1" applyBorder="1" applyAlignment="1">
      <alignment horizontal="center" shrinkToFit="1"/>
    </xf>
    <xf numFmtId="0" fontId="1" fillId="0" borderId="24" xfId="0" applyFont="1" applyBorder="1" applyAlignment="1">
      <alignment horizontal="center" shrinkToFit="1"/>
    </xf>
    <xf numFmtId="0" fontId="55" fillId="0" borderId="30" xfId="0" applyFont="1" applyBorder="1" applyAlignment="1">
      <alignment horizontal="center" vertical="center" shrinkToFit="1"/>
    </xf>
    <xf numFmtId="0" fontId="55" fillId="0" borderId="32" xfId="0" applyFont="1" applyBorder="1" applyAlignment="1">
      <alignment horizontal="center" vertical="center" shrinkToFit="1"/>
    </xf>
    <xf numFmtId="0" fontId="55" fillId="0" borderId="31" xfId="0" applyFont="1" applyBorder="1" applyAlignment="1">
      <alignment horizontal="center" vertical="center" shrinkToFit="1"/>
    </xf>
    <xf numFmtId="0" fontId="52" fillId="0" borderId="40" xfId="0" applyFont="1" applyBorder="1" applyAlignment="1" applyProtection="1">
      <alignment horizontal="center" vertical="center" shrinkToFit="1"/>
      <protection locked="0"/>
    </xf>
    <xf numFmtId="0" fontId="1" fillId="0" borderId="29" xfId="0" applyFont="1" applyBorder="1" applyAlignment="1">
      <alignment horizontal="center" shrinkToFit="1"/>
    </xf>
    <xf numFmtId="0" fontId="72" fillId="0" borderId="0" xfId="0" applyFont="1" applyAlignment="1">
      <alignment horizontal="center" vertical="center" shrinkToFit="1"/>
    </xf>
    <xf numFmtId="0" fontId="1" fillId="0" borderId="38" xfId="0" applyFont="1" applyBorder="1" applyAlignment="1">
      <alignment horizontal="center" vertical="top" shrinkToFit="1"/>
    </xf>
    <xf numFmtId="0" fontId="51" fillId="0" borderId="19" xfId="99" applyFont="1" applyBorder="1" applyAlignment="1">
      <alignment horizontal="center"/>
    </xf>
    <xf numFmtId="0" fontId="55" fillId="0" borderId="17" xfId="99" applyFont="1" applyBorder="1" applyAlignment="1">
      <alignment horizontal="center" vertical="center" shrinkToFit="1"/>
    </xf>
    <xf numFmtId="0" fontId="54" fillId="0" borderId="0" xfId="99" applyFont="1" applyAlignment="1">
      <alignment horizontal="center" vertical="center"/>
    </xf>
    <xf numFmtId="0" fontId="52" fillId="28" borderId="17" xfId="99" applyFont="1" applyFill="1" applyBorder="1" applyAlignment="1">
      <alignment horizontal="center" shrinkToFit="1"/>
    </xf>
    <xf numFmtId="0" fontId="52" fillId="28" borderId="30" xfId="99" applyFont="1" applyFill="1" applyBorder="1" applyAlignment="1">
      <alignment horizontal="center" shrinkToFit="1"/>
    </xf>
    <xf numFmtId="0" fontId="52" fillId="28" borderId="32" xfId="99" applyFont="1" applyFill="1" applyBorder="1" applyAlignment="1">
      <alignment horizontal="center" shrinkToFit="1"/>
    </xf>
    <xf numFmtId="0" fontId="52" fillId="28" borderId="31" xfId="99" applyFont="1" applyFill="1" applyBorder="1" applyAlignment="1">
      <alignment horizontal="center" shrinkToFit="1"/>
    </xf>
    <xf numFmtId="0" fontId="56" fillId="0" borderId="18" xfId="99" applyFont="1" applyBorder="1" applyAlignment="1">
      <alignment horizontal="center" vertical="center" shrinkToFit="1"/>
    </xf>
    <xf numFmtId="0" fontId="56" fillId="0" borderId="32" xfId="99" applyFont="1" applyBorder="1" applyAlignment="1">
      <alignment horizontal="center" vertical="center" shrinkToFit="1"/>
    </xf>
    <xf numFmtId="49" fontId="84" fillId="29" borderId="39" xfId="100" applyNumberFormat="1" applyFont="1" applyFill="1" applyBorder="1" applyAlignment="1">
      <alignment horizontal="center"/>
    </xf>
    <xf numFmtId="49" fontId="84" fillId="0" borderId="18" xfId="100" applyNumberFormat="1" applyFont="1" applyBorder="1" applyAlignment="1">
      <alignment horizontal="center"/>
    </xf>
    <xf numFmtId="0" fontId="69" fillId="0" borderId="41" xfId="100" applyFont="1" applyBorder="1" applyAlignment="1">
      <alignment horizontal="center" vertical="center"/>
    </xf>
    <xf numFmtId="49" fontId="69" fillId="0" borderId="96" xfId="100" applyNumberFormat="1" applyFont="1" applyBorder="1" applyAlignment="1" applyProtection="1">
      <alignment horizontal="center" vertical="center"/>
      <protection locked="0"/>
    </xf>
    <xf numFmtId="0" fontId="67" fillId="0" borderId="39" xfId="100" applyFont="1" applyBorder="1" applyAlignment="1" applyProtection="1">
      <alignment horizontal="center" vertical="center"/>
      <protection locked="0"/>
    </xf>
    <xf numFmtId="0" fontId="67" fillId="0" borderId="87" xfId="100" applyFont="1" applyBorder="1" applyAlignment="1" applyProtection="1">
      <alignment horizontal="center" vertical="center"/>
      <protection locked="0"/>
    </xf>
    <xf numFmtId="0" fontId="67" fillId="0" borderId="85" xfId="100" applyFont="1" applyBorder="1" applyAlignment="1">
      <alignment horizontal="center" vertical="center"/>
    </xf>
    <xf numFmtId="0" fontId="67" fillId="0" borderId="88" xfId="100" applyFont="1" applyBorder="1" applyAlignment="1">
      <alignment horizontal="center" vertical="center"/>
    </xf>
    <xf numFmtId="49" fontId="67" fillId="29" borderId="23" xfId="100" applyNumberFormat="1" applyFont="1" applyFill="1" applyBorder="1" applyAlignment="1">
      <alignment horizontal="center"/>
    </xf>
    <xf numFmtId="49" fontId="67" fillId="0" borderId="94" xfId="100" applyNumberFormat="1" applyFont="1" applyBorder="1" applyAlignment="1">
      <alignment horizontal="center"/>
    </xf>
    <xf numFmtId="49" fontId="69" fillId="0" borderId="89" xfId="100" applyNumberFormat="1" applyFont="1" applyBorder="1" applyAlignment="1">
      <alignment horizontal="center" vertical="center"/>
    </xf>
    <xf numFmtId="0" fontId="60" fillId="0" borderId="0" xfId="99" applyFont="1" applyAlignment="1">
      <alignment horizontal="left" vertical="center" wrapText="1"/>
    </xf>
    <xf numFmtId="0" fontId="60" fillId="0" borderId="0" xfId="99" applyFont="1" applyAlignment="1">
      <alignment horizontal="left" vertical="center" shrinkToFit="1"/>
    </xf>
    <xf numFmtId="0" fontId="60" fillId="0" borderId="26" xfId="99" applyFont="1" applyBorder="1" applyAlignment="1">
      <alignment horizontal="left" vertical="center" shrinkToFit="1"/>
    </xf>
    <xf numFmtId="0" fontId="60" fillId="28" borderId="30" xfId="99" applyFont="1" applyFill="1" applyBorder="1" applyAlignment="1">
      <alignment horizontal="center" vertical="center" shrinkToFit="1"/>
    </xf>
    <xf numFmtId="0" fontId="60" fillId="28" borderId="32" xfId="99" applyFont="1" applyFill="1" applyBorder="1" applyAlignment="1">
      <alignment horizontal="center" vertical="center" shrinkToFit="1"/>
    </xf>
    <xf numFmtId="0" fontId="60" fillId="28" borderId="31" xfId="99" applyFont="1" applyFill="1" applyBorder="1" applyAlignment="1">
      <alignment horizontal="center" vertical="center" shrinkToFit="1"/>
    </xf>
    <xf numFmtId="0" fontId="53" fillId="0" borderId="0" xfId="99" applyFont="1" applyAlignment="1">
      <alignment horizontal="left" vertical="center" wrapText="1"/>
    </xf>
    <xf numFmtId="0" fontId="53" fillId="0" borderId="0" xfId="99" applyFont="1" applyAlignment="1">
      <alignment horizontal="left" shrinkToFit="1"/>
    </xf>
    <xf numFmtId="0" fontId="53" fillId="0" borderId="0" xfId="99" applyFont="1" applyAlignment="1">
      <alignment horizontal="left" vertical="center" shrinkToFit="1"/>
    </xf>
    <xf numFmtId="0" fontId="53" fillId="0" borderId="26" xfId="99" applyFont="1" applyBorder="1" applyAlignment="1">
      <alignment horizontal="left" vertical="center" shrinkToFit="1"/>
    </xf>
    <xf numFmtId="0" fontId="53" fillId="0" borderId="23" xfId="99" applyFont="1" applyBorder="1" applyAlignment="1">
      <alignment horizontal="left" vertical="center" shrinkToFit="1"/>
    </xf>
    <xf numFmtId="0" fontId="53" fillId="0" borderId="24" xfId="99" applyFont="1" applyBorder="1" applyAlignment="1">
      <alignment horizontal="left" vertical="center" shrinkToFit="1"/>
    </xf>
    <xf numFmtId="0" fontId="53" fillId="0" borderId="29" xfId="99" applyFont="1" applyBorder="1" applyAlignment="1">
      <alignment horizontal="left" vertical="center" shrinkToFit="1"/>
    </xf>
    <xf numFmtId="0" fontId="53" fillId="0" borderId="21" xfId="99" applyFont="1" applyBorder="1" applyAlignment="1">
      <alignment horizontal="left" vertical="center" shrinkToFit="1"/>
    </xf>
    <xf numFmtId="0" fontId="53" fillId="0" borderId="19" xfId="99" applyFont="1" applyBorder="1" applyAlignment="1">
      <alignment horizontal="left" vertical="center" shrinkToFit="1"/>
    </xf>
    <xf numFmtId="0" fontId="53" fillId="0" borderId="33" xfId="99" applyFont="1" applyBorder="1" applyAlignment="1">
      <alignment horizontal="left" vertical="center" shrinkToFit="1"/>
    </xf>
    <xf numFmtId="14" fontId="53" fillId="0" borderId="30" xfId="99" applyNumberFormat="1" applyFont="1" applyBorder="1" applyAlignment="1">
      <alignment horizontal="center" vertical="center" shrinkToFit="1"/>
    </xf>
    <xf numFmtId="14" fontId="53" fillId="0" borderId="31" xfId="99" applyNumberFormat="1" applyFont="1" applyBorder="1" applyAlignment="1">
      <alignment horizontal="center" vertical="center" shrinkToFit="1"/>
    </xf>
    <xf numFmtId="164" fontId="53" fillId="0" borderId="30" xfId="99" applyNumberFormat="1" applyFont="1" applyBorder="1" applyAlignment="1">
      <alignment horizontal="center" vertical="center" shrinkToFit="1"/>
    </xf>
    <xf numFmtId="164" fontId="53" fillId="0" borderId="31" xfId="99" applyNumberFormat="1" applyFont="1" applyBorder="1" applyAlignment="1">
      <alignment horizontal="center" vertical="center" shrinkToFit="1"/>
    </xf>
    <xf numFmtId="0" fontId="60" fillId="0" borderId="23" xfId="99" applyFont="1" applyBorder="1" applyAlignment="1">
      <alignment horizontal="center" vertical="center" shrinkToFit="1"/>
    </xf>
    <xf numFmtId="0" fontId="60" fillId="0" borderId="29" xfId="99" applyFont="1" applyBorder="1" applyAlignment="1">
      <alignment horizontal="center" vertical="center" shrinkToFit="1"/>
    </xf>
    <xf numFmtId="0" fontId="60" fillId="0" borderId="27" xfId="99" applyFont="1" applyBorder="1" applyAlignment="1">
      <alignment horizontal="center" vertical="center" shrinkToFit="1"/>
    </xf>
    <xf numFmtId="0" fontId="60" fillId="0" borderId="26" xfId="99" applyFont="1" applyBorder="1" applyAlignment="1">
      <alignment horizontal="center" vertical="center" shrinkToFit="1"/>
    </xf>
    <xf numFmtId="0" fontId="56" fillId="0" borderId="23" xfId="99" applyFont="1" applyBorder="1" applyAlignment="1">
      <alignment horizontal="center" shrinkToFit="1"/>
    </xf>
    <xf numFmtId="0" fontId="56" fillId="0" borderId="29" xfId="99" applyFont="1" applyBorder="1" applyAlignment="1">
      <alignment horizontal="center" shrinkToFit="1"/>
    </xf>
    <xf numFmtId="0" fontId="56" fillId="0" borderId="27" xfId="99" applyFont="1" applyBorder="1" applyAlignment="1">
      <alignment horizontal="center" shrinkToFit="1"/>
    </xf>
    <xf numFmtId="0" fontId="56" fillId="0" borderId="26" xfId="99" applyFont="1" applyBorder="1" applyAlignment="1">
      <alignment horizontal="center" shrinkToFit="1"/>
    </xf>
    <xf numFmtId="0" fontId="53" fillId="0" borderId="21" xfId="99" applyFont="1" applyBorder="1" applyAlignment="1">
      <alignment horizontal="center" vertical="center" shrinkToFit="1"/>
    </xf>
    <xf numFmtId="0" fontId="53" fillId="0" borderId="33" xfId="99" applyFont="1" applyBorder="1" applyAlignment="1">
      <alignment horizontal="center" vertical="center" shrinkToFit="1"/>
    </xf>
    <xf numFmtId="49" fontId="84" fillId="29" borderId="23" xfId="100" applyNumberFormat="1" applyFont="1" applyFill="1" applyBorder="1" applyAlignment="1">
      <alignment horizontal="center"/>
    </xf>
    <xf numFmtId="49" fontId="84" fillId="0" borderId="94" xfId="100" applyNumberFormat="1" applyFont="1" applyBorder="1" applyAlignment="1">
      <alignment horizontal="center"/>
    </xf>
  </cellXfs>
  <cellStyles count="112">
    <cellStyle name="20% - Dekorfärg1" xfId="1" xr:uid="{00000000-0005-0000-0000-000000000000}"/>
    <cellStyle name="20% - Dekorfärg2" xfId="2" xr:uid="{00000000-0005-0000-0000-000001000000}"/>
    <cellStyle name="20% - Dekorfärg3" xfId="3" xr:uid="{00000000-0005-0000-0000-000002000000}"/>
    <cellStyle name="20% - Dekorfärg4" xfId="4" xr:uid="{00000000-0005-0000-0000-000003000000}"/>
    <cellStyle name="20% - Dekorfärg5" xfId="5" xr:uid="{00000000-0005-0000-0000-000004000000}"/>
    <cellStyle name="20% - Dekorfärg6" xfId="6" xr:uid="{00000000-0005-0000-0000-000005000000}"/>
    <cellStyle name="20% — акцент1" xfId="7" builtinId="30" customBuiltin="1"/>
    <cellStyle name="20% — акцент2" xfId="8" builtinId="34" customBuiltin="1"/>
    <cellStyle name="20% — акцент3" xfId="9" builtinId="38" customBuiltin="1"/>
    <cellStyle name="20% — акцент4" xfId="10" builtinId="42" customBuiltin="1"/>
    <cellStyle name="20% — акцент5" xfId="11" builtinId="46" customBuiltin="1"/>
    <cellStyle name="20% — акцент6" xfId="12" builtinId="50" customBuiltin="1"/>
    <cellStyle name="40% - Dekorfärg1" xfId="13" xr:uid="{00000000-0005-0000-0000-00000C000000}"/>
    <cellStyle name="40% - Dekorfärg2" xfId="14" xr:uid="{00000000-0005-0000-0000-00000D000000}"/>
    <cellStyle name="40% - Dekorfärg3" xfId="15" xr:uid="{00000000-0005-0000-0000-00000E000000}"/>
    <cellStyle name="40% - Dekorfärg4" xfId="16" xr:uid="{00000000-0005-0000-0000-00000F000000}"/>
    <cellStyle name="40% - Dekorfärg5" xfId="17" xr:uid="{00000000-0005-0000-0000-000010000000}"/>
    <cellStyle name="40% - Dekorfärg6" xfId="18" xr:uid="{00000000-0005-0000-0000-000011000000}"/>
    <cellStyle name="40% — акцент1" xfId="19" builtinId="31" customBuiltin="1"/>
    <cellStyle name="40% — акцент2" xfId="20" builtinId="35" customBuiltin="1"/>
    <cellStyle name="40% — акцент3" xfId="21" builtinId="39" customBuiltin="1"/>
    <cellStyle name="40% — акцент4" xfId="22" builtinId="43" customBuiltin="1"/>
    <cellStyle name="40% — акцент5" xfId="23" builtinId="47" customBuiltin="1"/>
    <cellStyle name="40% — акцент6" xfId="24" builtinId="51" customBuiltin="1"/>
    <cellStyle name="60% - Dekorfärg1" xfId="25" xr:uid="{00000000-0005-0000-0000-000018000000}"/>
    <cellStyle name="60% - Dekorfärg2" xfId="26" xr:uid="{00000000-0005-0000-0000-000019000000}"/>
    <cellStyle name="60% - Dekorfärg3" xfId="27" xr:uid="{00000000-0005-0000-0000-00001A000000}"/>
    <cellStyle name="60% - Dekorfärg4" xfId="28" xr:uid="{00000000-0005-0000-0000-00001B000000}"/>
    <cellStyle name="60% - Dekorfärg5" xfId="29" xr:uid="{00000000-0005-0000-0000-00001C000000}"/>
    <cellStyle name="60% - Dekorfärg6" xfId="30" xr:uid="{00000000-0005-0000-0000-00001D000000}"/>
    <cellStyle name="60% — акцент1" xfId="31" builtinId="32" customBuiltin="1"/>
    <cellStyle name="60% — акцент2" xfId="32" builtinId="36" customBuiltin="1"/>
    <cellStyle name="60% — акцент3" xfId="33" builtinId="40" customBuiltin="1"/>
    <cellStyle name="60% — акцент4" xfId="34" builtinId="44" customBuiltin="1"/>
    <cellStyle name="60% — акцент5" xfId="35" builtinId="48" customBuiltin="1"/>
    <cellStyle name="60% — акцент6" xfId="36" builtinId="52" customBuiltin="1"/>
    <cellStyle name="Accent1" xfId="37" xr:uid="{00000000-0005-0000-0000-000024000000}"/>
    <cellStyle name="Accent2" xfId="38" xr:uid="{00000000-0005-0000-0000-000025000000}"/>
    <cellStyle name="Accent3" xfId="39" xr:uid="{00000000-0005-0000-0000-000026000000}"/>
    <cellStyle name="Accent4" xfId="40" xr:uid="{00000000-0005-0000-0000-000027000000}"/>
    <cellStyle name="Accent5" xfId="41" xr:uid="{00000000-0005-0000-0000-000028000000}"/>
    <cellStyle name="Accent6" xfId="42" xr:uid="{00000000-0005-0000-0000-000029000000}"/>
    <cellStyle name="Anteckning" xfId="43" xr:uid="{00000000-0005-0000-0000-00002A000000}"/>
    <cellStyle name="Bad" xfId="44" xr:uid="{00000000-0005-0000-0000-00002B000000}"/>
    <cellStyle name="Beräkning" xfId="45" xr:uid="{00000000-0005-0000-0000-00002C000000}"/>
    <cellStyle name="Bra" xfId="46" xr:uid="{00000000-0005-0000-0000-00002D000000}"/>
    <cellStyle name="Calculation" xfId="47" xr:uid="{00000000-0005-0000-0000-00002E000000}"/>
    <cellStyle name="Check Cell" xfId="48" xr:uid="{00000000-0005-0000-0000-00002F000000}"/>
    <cellStyle name="Dålig" xfId="49" xr:uid="{00000000-0005-0000-0000-000030000000}"/>
    <cellStyle name="Explanatory Text" xfId="50" xr:uid="{00000000-0005-0000-0000-000031000000}"/>
    <cellStyle name="Färg1" xfId="51" xr:uid="{00000000-0005-0000-0000-000032000000}"/>
    <cellStyle name="Färg2" xfId="52" xr:uid="{00000000-0005-0000-0000-000033000000}"/>
    <cellStyle name="Färg3" xfId="53" xr:uid="{00000000-0005-0000-0000-000034000000}"/>
    <cellStyle name="Färg4" xfId="54" xr:uid="{00000000-0005-0000-0000-000035000000}"/>
    <cellStyle name="Färg5" xfId="55" xr:uid="{00000000-0005-0000-0000-000036000000}"/>
    <cellStyle name="Färg6" xfId="56" xr:uid="{00000000-0005-0000-0000-000037000000}"/>
    <cellStyle name="Förklarande text" xfId="57" xr:uid="{00000000-0005-0000-0000-000038000000}"/>
    <cellStyle name="Good" xfId="58" xr:uid="{00000000-0005-0000-0000-000039000000}"/>
    <cellStyle name="Heading 1" xfId="59" xr:uid="{00000000-0005-0000-0000-00003A000000}"/>
    <cellStyle name="Heading 2" xfId="60" xr:uid="{00000000-0005-0000-0000-00003B000000}"/>
    <cellStyle name="Heading 3" xfId="61" xr:uid="{00000000-0005-0000-0000-00003C000000}"/>
    <cellStyle name="Heading 4" xfId="62" xr:uid="{00000000-0005-0000-0000-00003D000000}"/>
    <cellStyle name="Indata" xfId="63" xr:uid="{00000000-0005-0000-0000-00003E000000}"/>
    <cellStyle name="Input" xfId="64" xr:uid="{00000000-0005-0000-0000-00003F000000}"/>
    <cellStyle name="Kontrollcell" xfId="65" xr:uid="{00000000-0005-0000-0000-000040000000}"/>
    <cellStyle name="Länkad cell" xfId="66" xr:uid="{00000000-0005-0000-0000-000041000000}"/>
    <cellStyle name="Linked Cell" xfId="67" xr:uid="{00000000-0005-0000-0000-000042000000}"/>
    <cellStyle name="Neutral" xfId="68" xr:uid="{00000000-0005-0000-0000-000043000000}"/>
    <cellStyle name="Note" xfId="69" xr:uid="{00000000-0005-0000-0000-000044000000}"/>
    <cellStyle name="Output" xfId="70" xr:uid="{00000000-0005-0000-0000-000045000000}"/>
    <cellStyle name="Rubrik" xfId="71" xr:uid="{00000000-0005-0000-0000-000046000000}"/>
    <cellStyle name="Rubrik 1" xfId="72" xr:uid="{00000000-0005-0000-0000-000047000000}"/>
    <cellStyle name="Rubrik 2" xfId="73" xr:uid="{00000000-0005-0000-0000-000048000000}"/>
    <cellStyle name="Rubrik 3" xfId="74" xr:uid="{00000000-0005-0000-0000-000049000000}"/>
    <cellStyle name="Rubrik 4" xfId="75" xr:uid="{00000000-0005-0000-0000-00004A000000}"/>
    <cellStyle name="Summa" xfId="76" xr:uid="{00000000-0005-0000-0000-00004B000000}"/>
    <cellStyle name="Title" xfId="77" xr:uid="{00000000-0005-0000-0000-00004C000000}"/>
    <cellStyle name="Total" xfId="78" xr:uid="{00000000-0005-0000-0000-00004D000000}"/>
    <cellStyle name="Utdata" xfId="79" xr:uid="{00000000-0005-0000-0000-00004E000000}"/>
    <cellStyle name="Varningstext" xfId="80" xr:uid="{00000000-0005-0000-0000-00004F000000}"/>
    <cellStyle name="Warning Text" xfId="81" xr:uid="{00000000-0005-0000-0000-000050000000}"/>
    <cellStyle name="Акцент1" xfId="82" builtinId="29" customBuiltin="1"/>
    <cellStyle name="Акцент2" xfId="83" builtinId="33" customBuiltin="1"/>
    <cellStyle name="Акцент3" xfId="84" builtinId="37" customBuiltin="1"/>
    <cellStyle name="Акцент4" xfId="85" builtinId="41" customBuiltin="1"/>
    <cellStyle name="Акцент5" xfId="86" builtinId="45" customBuiltin="1"/>
    <cellStyle name="Акцент6" xfId="87" builtinId="49" customBuiltin="1"/>
    <cellStyle name="Ввод " xfId="88" builtinId="20" customBuiltin="1"/>
    <cellStyle name="Вывод" xfId="89" builtinId="21" customBuiltin="1"/>
    <cellStyle name="Вычисление" xfId="90" builtinId="22" customBuiltin="1"/>
    <cellStyle name="Заголовок 1" xfId="91" builtinId="16" customBuiltin="1"/>
    <cellStyle name="Заголовок 2" xfId="92" builtinId="17" customBuiltin="1"/>
    <cellStyle name="Заголовок 3" xfId="93" builtinId="18" customBuiltin="1"/>
    <cellStyle name="Заголовок 4" xfId="94" builtinId="19" customBuiltin="1"/>
    <cellStyle name="Итог" xfId="95" builtinId="25" customBuiltin="1"/>
    <cellStyle name="Контрольная ячейка" xfId="96" builtinId="23" customBuiltin="1"/>
    <cellStyle name="Название" xfId="97" builtinId="15" customBuiltin="1"/>
    <cellStyle name="Нейтральный" xfId="98" builtinId="28" customBuiltin="1"/>
    <cellStyle name="Обычный" xfId="0" builtinId="0"/>
    <cellStyle name="Обычный 2" xfId="99" xr:uid="{00000000-0005-0000-0000-000063000000}"/>
    <cellStyle name="Обычный 2 2" xfId="100" xr:uid="{00000000-0005-0000-0000-000064000000}"/>
    <cellStyle name="Обычный 2 2 2" xfId="101" xr:uid="{00000000-0005-0000-0000-000065000000}"/>
    <cellStyle name="Обычный 2 3" xfId="102" xr:uid="{00000000-0005-0000-0000-000066000000}"/>
    <cellStyle name="Обычный 2 4" xfId="110" xr:uid="{366CAAF9-B754-42AE-B31B-25212FE58075}"/>
    <cellStyle name="Обычный 3" xfId="111" xr:uid="{255C92D8-B270-4960-8FF8-D2012C7DDF20}"/>
    <cellStyle name="Плохой" xfId="103" builtinId="27" customBuiltin="1"/>
    <cellStyle name="Пояснение" xfId="104" builtinId="53" customBuiltin="1"/>
    <cellStyle name="Примечание" xfId="105" builtinId="10" customBuiltin="1"/>
    <cellStyle name="Процентный" xfId="109" builtinId="5"/>
    <cellStyle name="Связанная ячейка" xfId="106" builtinId="24" customBuiltin="1"/>
    <cellStyle name="Текст предупреждения" xfId="107" builtinId="11" customBuiltin="1"/>
    <cellStyle name="Хороший" xfId="108" builtinId="26" customBuiltin="1"/>
  </cellStyles>
  <dxfs count="180">
    <dxf>
      <font>
        <strike/>
        <condense val="0"/>
        <extend val="0"/>
      </font>
    </dxf>
    <dxf>
      <font>
        <strike/>
        <condense val="0"/>
        <extend val="0"/>
      </font>
    </dxf>
    <dxf>
      <font>
        <b val="0"/>
        <i/>
        <condense val="0"/>
        <extend val="0"/>
        <color indexed="17"/>
      </font>
      <fill>
        <patternFill>
          <bgColor indexed="26"/>
        </patternFill>
      </fill>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b/>
        <i val="0"/>
        <condense val="0"/>
        <extend val="0"/>
      </font>
    </dxf>
    <dxf>
      <font>
        <condense val="0"/>
        <extend val="0"/>
        <color indexed="9"/>
      </font>
      <fill>
        <patternFill patternType="none">
          <bgColor indexed="65"/>
        </patternFill>
      </fill>
      <border>
        <left/>
        <right/>
        <top/>
        <bottom/>
      </border>
    </dxf>
    <dxf>
      <font>
        <condense val="0"/>
        <extend val="0"/>
        <color indexed="17"/>
      </font>
      <fill>
        <patternFill>
          <bgColor indexed="26"/>
        </patternFill>
      </fill>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b/>
        <i val="0"/>
        <condense val="0"/>
        <extend val="0"/>
      </font>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condense val="0"/>
        <extend val="0"/>
        <color indexed="43"/>
      </font>
      <fill>
        <patternFill>
          <bgColor indexed="12"/>
        </patternFill>
      </fill>
    </dxf>
    <dxf>
      <font>
        <condense val="0"/>
        <extend val="0"/>
        <color indexed="13"/>
      </font>
      <fill>
        <patternFill>
          <bgColor indexed="10"/>
        </patternFill>
      </fill>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ndense val="0"/>
        <extend val="0"/>
      </font>
    </dxf>
    <dxf>
      <font>
        <strike/>
        <condense val="0"/>
        <extend val="0"/>
      </font>
    </dxf>
    <dxf>
      <font>
        <strike/>
        <condense val="0"/>
        <extend val="0"/>
      </font>
    </dxf>
    <dxf>
      <font>
        <b val="0"/>
        <i/>
        <condense val="0"/>
        <extend val="0"/>
        <color indexed="17"/>
      </font>
      <fill>
        <patternFill>
          <bgColor indexed="26"/>
        </patternFill>
      </fill>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b/>
        <i val="0"/>
        <condense val="0"/>
        <extend val="0"/>
      </font>
    </dxf>
    <dxf>
      <font>
        <condense val="0"/>
        <extend val="0"/>
        <color indexed="9"/>
      </font>
      <fill>
        <patternFill patternType="none">
          <bgColor indexed="65"/>
        </patternFill>
      </fill>
      <border>
        <left/>
        <right/>
        <top/>
        <bottom/>
      </border>
    </dxf>
    <dxf>
      <font>
        <condense val="0"/>
        <extend val="0"/>
        <color indexed="17"/>
      </font>
      <fill>
        <patternFill>
          <bgColor indexed="26"/>
        </patternFill>
      </fill>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b/>
        <i val="0"/>
        <condense val="0"/>
        <extend val="0"/>
      </font>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condense val="0"/>
        <extend val="0"/>
        <color indexed="43"/>
      </font>
      <fill>
        <patternFill>
          <bgColor indexed="12"/>
        </patternFill>
      </fill>
    </dxf>
    <dxf>
      <font>
        <condense val="0"/>
        <extend val="0"/>
        <color indexed="13"/>
      </font>
      <fill>
        <patternFill>
          <bgColor indexed="10"/>
        </patternFill>
      </fill>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ndense val="0"/>
        <extend val="0"/>
      </font>
    </dxf>
    <dxf>
      <font>
        <strike/>
        <condense val="0"/>
        <extend val="0"/>
      </font>
    </dxf>
    <dxf>
      <font>
        <strike/>
        <condense val="0"/>
        <extend val="0"/>
      </font>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color rgb="FFFFFF00"/>
      </font>
      <fill>
        <patternFill>
          <bgColor rgb="FFFF0000"/>
        </patternFill>
      </fill>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condense val="0"/>
        <extend val="0"/>
        <color indexed="43"/>
      </font>
      <fill>
        <patternFill>
          <bgColor indexed="12"/>
        </patternFill>
      </fill>
    </dxf>
    <dxf>
      <font>
        <condense val="0"/>
        <extend val="0"/>
        <color indexed="13"/>
      </font>
      <fill>
        <patternFill>
          <bgColor indexed="10"/>
        </patternFill>
      </fill>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b val="0"/>
        <i/>
        <condense val="0"/>
        <extend val="0"/>
        <color indexed="17"/>
      </font>
      <fill>
        <patternFill>
          <bgColor indexed="26"/>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i val="0"/>
        <condense val="0"/>
        <extend val="0"/>
      </font>
    </dxf>
    <dxf>
      <font>
        <b/>
        <i val="0"/>
        <condense val="0"/>
        <extend val="0"/>
      </font>
    </dxf>
    <dxf>
      <font>
        <b/>
        <i val="0"/>
        <condense val="0"/>
        <extend val="0"/>
      </font>
    </dxf>
    <dxf>
      <font>
        <condense val="0"/>
        <extend val="0"/>
        <color indexed="9"/>
      </font>
      <fill>
        <patternFill>
          <bgColor indexed="9"/>
        </patternFill>
      </fill>
      <border>
        <left/>
        <right/>
        <top/>
        <bottom/>
      </border>
    </dxf>
    <dxf>
      <font>
        <condense val="0"/>
        <extend val="0"/>
        <color indexed="17"/>
      </font>
      <fill>
        <patternFill>
          <bgColor indexed="26"/>
        </patternFill>
      </fill>
    </dxf>
    <dxf>
      <font>
        <condense val="0"/>
        <extend val="0"/>
        <color indexed="9"/>
      </font>
      <fill>
        <patternFill patternType="none">
          <bgColor indexed="65"/>
        </patternFill>
      </fill>
      <border>
        <left/>
        <right/>
        <top/>
        <bottom/>
      </border>
    </dxf>
    <dxf>
      <font>
        <condense val="0"/>
        <extend val="0"/>
        <color indexed="43"/>
      </font>
      <fill>
        <patternFill>
          <bgColor indexed="12"/>
        </patternFill>
      </fill>
    </dxf>
    <dxf>
      <font>
        <condense val="0"/>
        <extend val="0"/>
        <color indexed="13"/>
      </font>
      <fill>
        <patternFill>
          <bgColor indexed="10"/>
        </patternFill>
      </fill>
    </dxf>
    <dxf>
      <font>
        <b/>
        <i val="0"/>
        <condense val="0"/>
        <extend val="0"/>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b/>
        <i/>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b/>
        <i val="0"/>
        <condense val="0"/>
        <extend val="0"/>
      </font>
    </dxf>
  </dxfs>
  <tableStyles count="1" defaultTableStyle="TableStyleMedium2" defaultPivotStyle="PivotStyleLight16">
    <tableStyle name="Invisible" pivot="0" table="0" count="0" xr9:uid="{C68577F0-D199-4A78-B0AB-D00CD183E246}"/>
  </tableStyles>
  <colors>
    <mruColors>
      <color rgb="FFCCFF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52450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52450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16</xdr:row>
      <xdr:rowOff>304800</xdr:rowOff>
    </xdr:from>
    <xdr:to>
      <xdr:col>8</xdr:col>
      <xdr:colOff>0</xdr:colOff>
      <xdr:row>16</xdr:row>
      <xdr:rowOff>304800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55245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a:off x="474345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1" name="Line 10">
          <a:extLst>
            <a:ext uri="{FF2B5EF4-FFF2-40B4-BE49-F238E27FC236}">
              <a16:creationId xmlns:a16="http://schemas.microsoft.com/office/drawing/2014/main" id="{00000000-0008-0000-0200-00000B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2" name="Line 11">
          <a:extLst>
            <a:ext uri="{FF2B5EF4-FFF2-40B4-BE49-F238E27FC236}">
              <a16:creationId xmlns:a16="http://schemas.microsoft.com/office/drawing/2014/main" id="{00000000-0008-0000-0200-00000C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3" name="Line 12">
          <a:extLst>
            <a:ext uri="{FF2B5EF4-FFF2-40B4-BE49-F238E27FC236}">
              <a16:creationId xmlns:a16="http://schemas.microsoft.com/office/drawing/2014/main" id="{00000000-0008-0000-0200-00000D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4" name="Line 13">
          <a:extLst>
            <a:ext uri="{FF2B5EF4-FFF2-40B4-BE49-F238E27FC236}">
              <a16:creationId xmlns:a16="http://schemas.microsoft.com/office/drawing/2014/main" id="{00000000-0008-0000-0200-00000E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304800</xdr:rowOff>
    </xdr:from>
    <xdr:to>
      <xdr:col>8</xdr:col>
      <xdr:colOff>0</xdr:colOff>
      <xdr:row>19</xdr:row>
      <xdr:rowOff>304800</xdr:rowOff>
    </xdr:to>
    <xdr:sp macro="" textlink="">
      <xdr:nvSpPr>
        <xdr:cNvPr id="15" name="Line 14">
          <a:extLst>
            <a:ext uri="{FF2B5EF4-FFF2-40B4-BE49-F238E27FC236}">
              <a16:creationId xmlns:a16="http://schemas.microsoft.com/office/drawing/2014/main" id="{00000000-0008-0000-0200-00000F000000}"/>
            </a:ext>
          </a:extLst>
        </xdr:cNvPr>
        <xdr:cNvSpPr>
          <a:spLocks noChangeShapeType="1"/>
        </xdr:cNvSpPr>
      </xdr:nvSpPr>
      <xdr:spPr bwMode="auto">
        <a:xfrm>
          <a:off x="5524500" y="4343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6" name="Line 15">
          <a:extLst>
            <a:ext uri="{FF2B5EF4-FFF2-40B4-BE49-F238E27FC236}">
              <a16:creationId xmlns:a16="http://schemas.microsoft.com/office/drawing/2014/main" id="{00000000-0008-0000-0200-000010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7" name="Line 16">
          <a:extLst>
            <a:ext uri="{FF2B5EF4-FFF2-40B4-BE49-F238E27FC236}">
              <a16:creationId xmlns:a16="http://schemas.microsoft.com/office/drawing/2014/main" id="{00000000-0008-0000-0200-000011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8" name="Line 17">
          <a:extLst>
            <a:ext uri="{FF2B5EF4-FFF2-40B4-BE49-F238E27FC236}">
              <a16:creationId xmlns:a16="http://schemas.microsoft.com/office/drawing/2014/main" id="{00000000-0008-0000-0200-000012000000}"/>
            </a:ext>
          </a:extLst>
        </xdr:cNvPr>
        <xdr:cNvSpPr>
          <a:spLocks noChangeShapeType="1"/>
        </xdr:cNvSpPr>
      </xdr:nvSpPr>
      <xdr:spPr bwMode="auto">
        <a:xfrm>
          <a:off x="474345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200-000013000000}"/>
            </a:ext>
          </a:extLst>
        </xdr:cNvPr>
        <xdr:cNvSpPr>
          <a:spLocks noChangeShapeType="1"/>
        </xdr:cNvSpPr>
      </xdr:nvSpPr>
      <xdr:spPr bwMode="auto">
        <a:xfrm>
          <a:off x="4743450" y="3933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0" name="Line 19">
          <a:extLst>
            <a:ext uri="{FF2B5EF4-FFF2-40B4-BE49-F238E27FC236}">
              <a16:creationId xmlns:a16="http://schemas.microsoft.com/office/drawing/2014/main" id="{00000000-0008-0000-0200-000014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1" name="Line 20">
          <a:extLst>
            <a:ext uri="{FF2B5EF4-FFF2-40B4-BE49-F238E27FC236}">
              <a16:creationId xmlns:a16="http://schemas.microsoft.com/office/drawing/2014/main" id="{00000000-0008-0000-0200-000015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2" name="Line 21">
          <a:extLst>
            <a:ext uri="{FF2B5EF4-FFF2-40B4-BE49-F238E27FC236}">
              <a16:creationId xmlns:a16="http://schemas.microsoft.com/office/drawing/2014/main" id="{00000000-0008-0000-0200-000016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3" name="Line 22">
          <a:extLst>
            <a:ext uri="{FF2B5EF4-FFF2-40B4-BE49-F238E27FC236}">
              <a16:creationId xmlns:a16="http://schemas.microsoft.com/office/drawing/2014/main" id="{00000000-0008-0000-0200-000017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4" name="Line 23">
          <a:extLst>
            <a:ext uri="{FF2B5EF4-FFF2-40B4-BE49-F238E27FC236}">
              <a16:creationId xmlns:a16="http://schemas.microsoft.com/office/drawing/2014/main" id="{00000000-0008-0000-0200-000018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5" name="Line 24">
          <a:extLst>
            <a:ext uri="{FF2B5EF4-FFF2-40B4-BE49-F238E27FC236}">
              <a16:creationId xmlns:a16="http://schemas.microsoft.com/office/drawing/2014/main" id="{00000000-0008-0000-0200-000019000000}"/>
            </a:ext>
          </a:extLst>
        </xdr:cNvPr>
        <xdr:cNvSpPr>
          <a:spLocks noChangeShapeType="1"/>
        </xdr:cNvSpPr>
      </xdr:nvSpPr>
      <xdr:spPr bwMode="auto">
        <a:xfrm>
          <a:off x="5524500" y="4248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26" name="Line 25">
          <a:extLst>
            <a:ext uri="{FF2B5EF4-FFF2-40B4-BE49-F238E27FC236}">
              <a16:creationId xmlns:a16="http://schemas.microsoft.com/office/drawing/2014/main" id="{00000000-0008-0000-0200-00001A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27" name="Line 26">
          <a:extLst>
            <a:ext uri="{FF2B5EF4-FFF2-40B4-BE49-F238E27FC236}">
              <a16:creationId xmlns:a16="http://schemas.microsoft.com/office/drawing/2014/main" id="{00000000-0008-0000-0200-00001B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28" name="Line 27">
          <a:extLst>
            <a:ext uri="{FF2B5EF4-FFF2-40B4-BE49-F238E27FC236}">
              <a16:creationId xmlns:a16="http://schemas.microsoft.com/office/drawing/2014/main" id="{00000000-0008-0000-0200-00001C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29" name="Line 29">
          <a:extLst>
            <a:ext uri="{FF2B5EF4-FFF2-40B4-BE49-F238E27FC236}">
              <a16:creationId xmlns:a16="http://schemas.microsoft.com/office/drawing/2014/main" id="{00000000-0008-0000-0200-00001D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0" name="Line 30">
          <a:extLst>
            <a:ext uri="{FF2B5EF4-FFF2-40B4-BE49-F238E27FC236}">
              <a16:creationId xmlns:a16="http://schemas.microsoft.com/office/drawing/2014/main" id="{00000000-0008-0000-0200-00001E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1" name="Line 31">
          <a:extLst>
            <a:ext uri="{FF2B5EF4-FFF2-40B4-BE49-F238E27FC236}">
              <a16:creationId xmlns:a16="http://schemas.microsoft.com/office/drawing/2014/main" id="{00000000-0008-0000-0200-00001F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2" name="Line 32">
          <a:extLst>
            <a:ext uri="{FF2B5EF4-FFF2-40B4-BE49-F238E27FC236}">
              <a16:creationId xmlns:a16="http://schemas.microsoft.com/office/drawing/2014/main" id="{00000000-0008-0000-0200-000020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3" name="Line 33">
          <a:extLst>
            <a:ext uri="{FF2B5EF4-FFF2-40B4-BE49-F238E27FC236}">
              <a16:creationId xmlns:a16="http://schemas.microsoft.com/office/drawing/2014/main" id="{00000000-0008-0000-0200-000021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4" name="Line 34">
          <a:extLst>
            <a:ext uri="{FF2B5EF4-FFF2-40B4-BE49-F238E27FC236}">
              <a16:creationId xmlns:a16="http://schemas.microsoft.com/office/drawing/2014/main" id="{00000000-0008-0000-0200-000022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5" name="Line 35">
          <a:extLst>
            <a:ext uri="{FF2B5EF4-FFF2-40B4-BE49-F238E27FC236}">
              <a16:creationId xmlns:a16="http://schemas.microsoft.com/office/drawing/2014/main" id="{00000000-0008-0000-0200-000023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6" name="Line 36">
          <a:extLst>
            <a:ext uri="{FF2B5EF4-FFF2-40B4-BE49-F238E27FC236}">
              <a16:creationId xmlns:a16="http://schemas.microsoft.com/office/drawing/2014/main" id="{00000000-0008-0000-0200-000024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7" name="Line 37">
          <a:extLst>
            <a:ext uri="{FF2B5EF4-FFF2-40B4-BE49-F238E27FC236}">
              <a16:creationId xmlns:a16="http://schemas.microsoft.com/office/drawing/2014/main" id="{00000000-0008-0000-0200-000025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8" name="Line 38">
          <a:extLst>
            <a:ext uri="{FF2B5EF4-FFF2-40B4-BE49-F238E27FC236}">
              <a16:creationId xmlns:a16="http://schemas.microsoft.com/office/drawing/2014/main" id="{00000000-0008-0000-0200-000026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39" name="Line 39">
          <a:extLst>
            <a:ext uri="{FF2B5EF4-FFF2-40B4-BE49-F238E27FC236}">
              <a16:creationId xmlns:a16="http://schemas.microsoft.com/office/drawing/2014/main" id="{00000000-0008-0000-0200-000027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40" name="Line 40">
          <a:extLst>
            <a:ext uri="{FF2B5EF4-FFF2-40B4-BE49-F238E27FC236}">
              <a16:creationId xmlns:a16="http://schemas.microsoft.com/office/drawing/2014/main" id="{00000000-0008-0000-0200-000028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36</xdr:row>
      <xdr:rowOff>0</xdr:rowOff>
    </xdr:from>
    <xdr:to>
      <xdr:col>5</xdr:col>
      <xdr:colOff>0</xdr:colOff>
      <xdr:row>36</xdr:row>
      <xdr:rowOff>0</xdr:rowOff>
    </xdr:to>
    <xdr:sp macro="" textlink="">
      <xdr:nvSpPr>
        <xdr:cNvPr id="41" name="Line 41">
          <a:extLst>
            <a:ext uri="{FF2B5EF4-FFF2-40B4-BE49-F238E27FC236}">
              <a16:creationId xmlns:a16="http://schemas.microsoft.com/office/drawing/2014/main" id="{00000000-0008-0000-0200-000029000000}"/>
            </a:ext>
          </a:extLst>
        </xdr:cNvPr>
        <xdr:cNvSpPr>
          <a:spLocks noChangeShapeType="1"/>
        </xdr:cNvSpPr>
      </xdr:nvSpPr>
      <xdr:spPr bwMode="auto">
        <a:xfrm>
          <a:off x="2943225" y="7677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0</xdr:rowOff>
    </xdr:from>
    <xdr:to>
      <xdr:col>8</xdr:col>
      <xdr:colOff>0</xdr:colOff>
      <xdr:row>18</xdr:row>
      <xdr:rowOff>0</xdr:rowOff>
    </xdr:to>
    <xdr:sp macro="" textlink="">
      <xdr:nvSpPr>
        <xdr:cNvPr id="42" name="Line 42">
          <a:extLst>
            <a:ext uri="{FF2B5EF4-FFF2-40B4-BE49-F238E27FC236}">
              <a16:creationId xmlns:a16="http://schemas.microsoft.com/office/drawing/2014/main" id="{00000000-0008-0000-0200-00002A000000}"/>
            </a:ext>
          </a:extLst>
        </xdr:cNvPr>
        <xdr:cNvSpPr>
          <a:spLocks noChangeShapeType="1"/>
        </xdr:cNvSpPr>
      </xdr:nvSpPr>
      <xdr:spPr bwMode="auto">
        <a:xfrm>
          <a:off x="55245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200-00002B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200-00002C000000}"/>
            </a:ext>
          </a:extLst>
        </xdr:cNvPr>
        <xdr:cNvSpPr>
          <a:spLocks noChangeShapeType="1"/>
        </xdr:cNvSpPr>
      </xdr:nvSpPr>
      <xdr:spPr bwMode="auto">
        <a:xfrm>
          <a:off x="474345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5" name="Line 78">
          <a:extLst>
            <a:ext uri="{FF2B5EF4-FFF2-40B4-BE49-F238E27FC236}">
              <a16:creationId xmlns:a16="http://schemas.microsoft.com/office/drawing/2014/main" id="{00000000-0008-0000-0200-00002D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6" name="Line 79">
          <a:extLst>
            <a:ext uri="{FF2B5EF4-FFF2-40B4-BE49-F238E27FC236}">
              <a16:creationId xmlns:a16="http://schemas.microsoft.com/office/drawing/2014/main" id="{00000000-0008-0000-0200-00002E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7" name="Line 80">
          <a:extLst>
            <a:ext uri="{FF2B5EF4-FFF2-40B4-BE49-F238E27FC236}">
              <a16:creationId xmlns:a16="http://schemas.microsoft.com/office/drawing/2014/main" id="{00000000-0008-0000-0200-00002F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8" name="Line 81">
          <a:extLst>
            <a:ext uri="{FF2B5EF4-FFF2-40B4-BE49-F238E27FC236}">
              <a16:creationId xmlns:a16="http://schemas.microsoft.com/office/drawing/2014/main" id="{00000000-0008-0000-0200-000030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9" name="Line 82">
          <a:extLst>
            <a:ext uri="{FF2B5EF4-FFF2-40B4-BE49-F238E27FC236}">
              <a16:creationId xmlns:a16="http://schemas.microsoft.com/office/drawing/2014/main" id="{00000000-0008-0000-0200-000031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0" name="Line 83">
          <a:extLst>
            <a:ext uri="{FF2B5EF4-FFF2-40B4-BE49-F238E27FC236}">
              <a16:creationId xmlns:a16="http://schemas.microsoft.com/office/drawing/2014/main" id="{00000000-0008-0000-0200-000032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1" name="Line 84">
          <a:extLst>
            <a:ext uri="{FF2B5EF4-FFF2-40B4-BE49-F238E27FC236}">
              <a16:creationId xmlns:a16="http://schemas.microsoft.com/office/drawing/2014/main" id="{00000000-0008-0000-0200-000033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2" name="Line 85">
          <a:extLst>
            <a:ext uri="{FF2B5EF4-FFF2-40B4-BE49-F238E27FC236}">
              <a16:creationId xmlns:a16="http://schemas.microsoft.com/office/drawing/2014/main" id="{00000000-0008-0000-0200-000034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304800</xdr:rowOff>
    </xdr:from>
    <xdr:to>
      <xdr:col>8</xdr:col>
      <xdr:colOff>0</xdr:colOff>
      <xdr:row>31</xdr:row>
      <xdr:rowOff>304800</xdr:rowOff>
    </xdr:to>
    <xdr:sp macro="" textlink="">
      <xdr:nvSpPr>
        <xdr:cNvPr id="53" name="Line 86">
          <a:extLst>
            <a:ext uri="{FF2B5EF4-FFF2-40B4-BE49-F238E27FC236}">
              <a16:creationId xmlns:a16="http://schemas.microsoft.com/office/drawing/2014/main" id="{00000000-0008-0000-0200-000035000000}"/>
            </a:ext>
          </a:extLst>
        </xdr:cNvPr>
        <xdr:cNvSpPr>
          <a:spLocks noChangeShapeType="1"/>
        </xdr:cNvSpPr>
      </xdr:nvSpPr>
      <xdr:spPr bwMode="auto">
        <a:xfrm>
          <a:off x="5524500" y="686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4" name="Line 87">
          <a:extLst>
            <a:ext uri="{FF2B5EF4-FFF2-40B4-BE49-F238E27FC236}">
              <a16:creationId xmlns:a16="http://schemas.microsoft.com/office/drawing/2014/main" id="{00000000-0008-0000-0200-000036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5" name="Line 88">
          <a:extLst>
            <a:ext uri="{FF2B5EF4-FFF2-40B4-BE49-F238E27FC236}">
              <a16:creationId xmlns:a16="http://schemas.microsoft.com/office/drawing/2014/main" id="{00000000-0008-0000-0200-000037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6" name="Line 91">
          <a:extLst>
            <a:ext uri="{FF2B5EF4-FFF2-40B4-BE49-F238E27FC236}">
              <a16:creationId xmlns:a16="http://schemas.microsoft.com/office/drawing/2014/main" id="{00000000-0008-0000-0200-000038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7" name="Line 92">
          <a:extLst>
            <a:ext uri="{FF2B5EF4-FFF2-40B4-BE49-F238E27FC236}">
              <a16:creationId xmlns:a16="http://schemas.microsoft.com/office/drawing/2014/main" id="{00000000-0008-0000-0200-000039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8" name="Line 93">
          <a:extLst>
            <a:ext uri="{FF2B5EF4-FFF2-40B4-BE49-F238E27FC236}">
              <a16:creationId xmlns:a16="http://schemas.microsoft.com/office/drawing/2014/main" id="{00000000-0008-0000-0200-00003A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9" name="Line 94">
          <a:extLst>
            <a:ext uri="{FF2B5EF4-FFF2-40B4-BE49-F238E27FC236}">
              <a16:creationId xmlns:a16="http://schemas.microsoft.com/office/drawing/2014/main" id="{00000000-0008-0000-0200-00003B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0" name="Line 95">
          <a:extLst>
            <a:ext uri="{FF2B5EF4-FFF2-40B4-BE49-F238E27FC236}">
              <a16:creationId xmlns:a16="http://schemas.microsoft.com/office/drawing/2014/main" id="{00000000-0008-0000-0200-00003C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1" name="Line 96">
          <a:extLst>
            <a:ext uri="{FF2B5EF4-FFF2-40B4-BE49-F238E27FC236}">
              <a16:creationId xmlns:a16="http://schemas.microsoft.com/office/drawing/2014/main" id="{00000000-0008-0000-0200-00003D00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48</xdr:row>
          <xdr:rowOff>69850</xdr:rowOff>
        </xdr:from>
        <xdr:to>
          <xdr:col>13</xdr:col>
          <xdr:colOff>660400</xdr:colOff>
          <xdr:row>55</xdr:row>
          <xdr:rowOff>95250</xdr:rowOff>
        </xdr:to>
        <xdr:sp macro="" textlink="">
          <xdr:nvSpPr>
            <xdr:cNvPr id="15361" name="Label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603250</xdr:colOff>
          <xdr:row>0</xdr:row>
          <xdr:rowOff>0</xdr:rowOff>
        </xdr:from>
        <xdr:to>
          <xdr:col>7</xdr:col>
          <xdr:colOff>304800</xdr:colOff>
          <xdr:row>0</xdr:row>
          <xdr:rowOff>171450</xdr:rowOff>
        </xdr:to>
        <xdr:sp macro="" textlink="">
          <xdr:nvSpPr>
            <xdr:cNvPr id="15362" name="Label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51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2" name="Рисунок 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24</xdr:row>
      <xdr:rowOff>0</xdr:rowOff>
    </xdr:from>
    <xdr:to>
      <xdr:col>7</xdr:col>
      <xdr:colOff>0</xdr:colOff>
      <xdr:row>24</xdr:row>
      <xdr:rowOff>0</xdr:rowOff>
    </xdr:to>
    <xdr:sp macro="" textlink="">
      <xdr:nvSpPr>
        <xdr:cNvPr id="15360" name="Line 1">
          <a:extLst>
            <a:ext uri="{FF2B5EF4-FFF2-40B4-BE49-F238E27FC236}">
              <a16:creationId xmlns:a16="http://schemas.microsoft.com/office/drawing/2014/main" id="{00000000-0008-0000-0200-0000003C0000}"/>
            </a:ext>
          </a:extLst>
        </xdr:cNvPr>
        <xdr:cNvSpPr>
          <a:spLocks noChangeShapeType="1"/>
        </xdr:cNvSpPr>
      </xdr:nvSpPr>
      <xdr:spPr bwMode="auto">
        <a:xfrm>
          <a:off x="4743450" y="5486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5363" name="Line 2">
          <a:extLst>
            <a:ext uri="{FF2B5EF4-FFF2-40B4-BE49-F238E27FC236}">
              <a16:creationId xmlns:a16="http://schemas.microsoft.com/office/drawing/2014/main" id="{00000000-0008-0000-0200-0000033C0000}"/>
            </a:ext>
          </a:extLst>
        </xdr:cNvPr>
        <xdr:cNvSpPr>
          <a:spLocks noChangeShapeType="1"/>
        </xdr:cNvSpPr>
      </xdr:nvSpPr>
      <xdr:spPr bwMode="auto">
        <a:xfrm>
          <a:off x="5524500" y="5486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5364" name="Line 3">
          <a:extLst>
            <a:ext uri="{FF2B5EF4-FFF2-40B4-BE49-F238E27FC236}">
              <a16:creationId xmlns:a16="http://schemas.microsoft.com/office/drawing/2014/main" id="{00000000-0008-0000-0200-0000043C0000}"/>
            </a:ext>
          </a:extLst>
        </xdr:cNvPr>
        <xdr:cNvSpPr>
          <a:spLocks noChangeShapeType="1"/>
        </xdr:cNvSpPr>
      </xdr:nvSpPr>
      <xdr:spPr bwMode="auto">
        <a:xfrm>
          <a:off x="5524500" y="6000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5365" name="Line 4">
          <a:extLst>
            <a:ext uri="{FF2B5EF4-FFF2-40B4-BE49-F238E27FC236}">
              <a16:creationId xmlns:a16="http://schemas.microsoft.com/office/drawing/2014/main" id="{00000000-0008-0000-0200-0000053C0000}"/>
            </a:ext>
          </a:extLst>
        </xdr:cNvPr>
        <xdr:cNvSpPr>
          <a:spLocks noChangeShapeType="1"/>
        </xdr:cNvSpPr>
      </xdr:nvSpPr>
      <xdr:spPr bwMode="auto">
        <a:xfrm>
          <a:off x="552450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5366" name="Line 5">
          <a:extLst>
            <a:ext uri="{FF2B5EF4-FFF2-40B4-BE49-F238E27FC236}">
              <a16:creationId xmlns:a16="http://schemas.microsoft.com/office/drawing/2014/main" id="{00000000-0008-0000-0200-0000063C0000}"/>
            </a:ext>
          </a:extLst>
        </xdr:cNvPr>
        <xdr:cNvSpPr>
          <a:spLocks noChangeShapeType="1"/>
        </xdr:cNvSpPr>
      </xdr:nvSpPr>
      <xdr:spPr bwMode="auto">
        <a:xfrm>
          <a:off x="474345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5367" name="Line 17">
          <a:extLst>
            <a:ext uri="{FF2B5EF4-FFF2-40B4-BE49-F238E27FC236}">
              <a16:creationId xmlns:a16="http://schemas.microsoft.com/office/drawing/2014/main" id="{00000000-0008-0000-0200-0000073C0000}"/>
            </a:ext>
          </a:extLst>
        </xdr:cNvPr>
        <xdr:cNvSpPr>
          <a:spLocks noChangeShapeType="1"/>
        </xdr:cNvSpPr>
      </xdr:nvSpPr>
      <xdr:spPr bwMode="auto">
        <a:xfrm>
          <a:off x="4743450" y="6772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5368" name="Line 18">
          <a:extLst>
            <a:ext uri="{FF2B5EF4-FFF2-40B4-BE49-F238E27FC236}">
              <a16:creationId xmlns:a16="http://schemas.microsoft.com/office/drawing/2014/main" id="{00000000-0008-0000-0200-0000083C0000}"/>
            </a:ext>
          </a:extLst>
        </xdr:cNvPr>
        <xdr:cNvSpPr>
          <a:spLocks noChangeShapeType="1"/>
        </xdr:cNvSpPr>
      </xdr:nvSpPr>
      <xdr:spPr bwMode="auto">
        <a:xfrm>
          <a:off x="4743450" y="6515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5369" name="Line 43">
          <a:extLst>
            <a:ext uri="{FF2B5EF4-FFF2-40B4-BE49-F238E27FC236}">
              <a16:creationId xmlns:a16="http://schemas.microsoft.com/office/drawing/2014/main" id="{00000000-0008-0000-0200-0000093C0000}"/>
            </a:ext>
          </a:extLst>
        </xdr:cNvPr>
        <xdr:cNvSpPr>
          <a:spLocks noChangeShapeType="1"/>
        </xdr:cNvSpPr>
      </xdr:nvSpPr>
      <xdr:spPr bwMode="auto">
        <a:xfrm>
          <a:off x="4743450" y="5486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5370" name="Line 44">
          <a:extLst>
            <a:ext uri="{FF2B5EF4-FFF2-40B4-BE49-F238E27FC236}">
              <a16:creationId xmlns:a16="http://schemas.microsoft.com/office/drawing/2014/main" id="{00000000-0008-0000-0200-00000A3C0000}"/>
            </a:ext>
          </a:extLst>
        </xdr:cNvPr>
        <xdr:cNvSpPr>
          <a:spLocks noChangeShapeType="1"/>
        </xdr:cNvSpPr>
      </xdr:nvSpPr>
      <xdr:spPr bwMode="auto">
        <a:xfrm>
          <a:off x="4743450" y="6000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B00-000003000000}"/>
            </a:ext>
          </a:extLst>
        </xdr:cNvPr>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304800</xdr:rowOff>
    </xdr:from>
    <xdr:to>
      <xdr:col>8</xdr:col>
      <xdr:colOff>0</xdr:colOff>
      <xdr:row>18</xdr:row>
      <xdr:rowOff>304800</xdr:rowOff>
    </xdr:to>
    <xdr:sp macro="" textlink="">
      <xdr:nvSpPr>
        <xdr:cNvPr id="5" name="Line 4">
          <a:extLst>
            <a:ext uri="{FF2B5EF4-FFF2-40B4-BE49-F238E27FC236}">
              <a16:creationId xmlns:a16="http://schemas.microsoft.com/office/drawing/2014/main" id="{00000000-0008-0000-0B00-000005000000}"/>
            </a:ext>
          </a:extLst>
        </xdr:cNvPr>
        <xdr:cNvSpPr>
          <a:spLocks noChangeShapeType="1"/>
        </xdr:cNvSpPr>
      </xdr:nvSpPr>
      <xdr:spPr bwMode="auto">
        <a:xfrm>
          <a:off x="552450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6" name="Line 5">
          <a:extLst>
            <a:ext uri="{FF2B5EF4-FFF2-40B4-BE49-F238E27FC236}">
              <a16:creationId xmlns:a16="http://schemas.microsoft.com/office/drawing/2014/main" id="{00000000-0008-0000-0B00-000006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7" name="Line 6">
          <a:extLst>
            <a:ext uri="{FF2B5EF4-FFF2-40B4-BE49-F238E27FC236}">
              <a16:creationId xmlns:a16="http://schemas.microsoft.com/office/drawing/2014/main" id="{00000000-0008-0000-0B00-00000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8" name="Line 7">
          <a:extLst>
            <a:ext uri="{FF2B5EF4-FFF2-40B4-BE49-F238E27FC236}">
              <a16:creationId xmlns:a16="http://schemas.microsoft.com/office/drawing/2014/main" id="{00000000-0008-0000-0B00-00000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9" name="Line 8">
          <a:extLst>
            <a:ext uri="{FF2B5EF4-FFF2-40B4-BE49-F238E27FC236}">
              <a16:creationId xmlns:a16="http://schemas.microsoft.com/office/drawing/2014/main" id="{00000000-0008-0000-0B00-00000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0" name="Line 9">
          <a:extLst>
            <a:ext uri="{FF2B5EF4-FFF2-40B4-BE49-F238E27FC236}">
              <a16:creationId xmlns:a16="http://schemas.microsoft.com/office/drawing/2014/main" id="{00000000-0008-0000-0B00-00000A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1" name="Line 10">
          <a:extLst>
            <a:ext uri="{FF2B5EF4-FFF2-40B4-BE49-F238E27FC236}">
              <a16:creationId xmlns:a16="http://schemas.microsoft.com/office/drawing/2014/main" id="{00000000-0008-0000-0B00-00000B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3" name="Line 12">
          <a:extLst>
            <a:ext uri="{FF2B5EF4-FFF2-40B4-BE49-F238E27FC236}">
              <a16:creationId xmlns:a16="http://schemas.microsoft.com/office/drawing/2014/main" id="{00000000-0008-0000-0B00-00000D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4" name="Line 13">
          <a:extLst>
            <a:ext uri="{FF2B5EF4-FFF2-40B4-BE49-F238E27FC236}">
              <a16:creationId xmlns:a16="http://schemas.microsoft.com/office/drawing/2014/main" id="{00000000-0008-0000-0B00-00000E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304800</xdr:rowOff>
    </xdr:from>
    <xdr:to>
      <xdr:col>8</xdr:col>
      <xdr:colOff>0</xdr:colOff>
      <xdr:row>21</xdr:row>
      <xdr:rowOff>304800</xdr:rowOff>
    </xdr:to>
    <xdr:sp macro="" textlink="">
      <xdr:nvSpPr>
        <xdr:cNvPr id="15" name="Line 14">
          <a:extLst>
            <a:ext uri="{FF2B5EF4-FFF2-40B4-BE49-F238E27FC236}">
              <a16:creationId xmlns:a16="http://schemas.microsoft.com/office/drawing/2014/main" id="{00000000-0008-0000-0B00-00000F000000}"/>
            </a:ext>
          </a:extLst>
        </xdr:cNvPr>
        <xdr:cNvSpPr>
          <a:spLocks noChangeShapeType="1"/>
        </xdr:cNvSpPr>
      </xdr:nvSpPr>
      <xdr:spPr bwMode="auto">
        <a:xfrm>
          <a:off x="5524500" y="5286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6" name="Line 15">
          <a:extLst>
            <a:ext uri="{FF2B5EF4-FFF2-40B4-BE49-F238E27FC236}">
              <a16:creationId xmlns:a16="http://schemas.microsoft.com/office/drawing/2014/main" id="{00000000-0008-0000-0B00-000010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7" name="Line 16">
          <a:extLst>
            <a:ext uri="{FF2B5EF4-FFF2-40B4-BE49-F238E27FC236}">
              <a16:creationId xmlns:a16="http://schemas.microsoft.com/office/drawing/2014/main" id="{00000000-0008-0000-0B00-000011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18" name="Line 17">
          <a:extLst>
            <a:ext uri="{FF2B5EF4-FFF2-40B4-BE49-F238E27FC236}">
              <a16:creationId xmlns:a16="http://schemas.microsoft.com/office/drawing/2014/main" id="{00000000-0008-0000-0B00-000012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B00-000013000000}"/>
            </a:ext>
          </a:extLst>
        </xdr:cNvPr>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0" name="Line 19">
          <a:extLst>
            <a:ext uri="{FF2B5EF4-FFF2-40B4-BE49-F238E27FC236}">
              <a16:creationId xmlns:a16="http://schemas.microsoft.com/office/drawing/2014/main" id="{00000000-0008-0000-0B00-000014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1" name="Line 20">
          <a:extLst>
            <a:ext uri="{FF2B5EF4-FFF2-40B4-BE49-F238E27FC236}">
              <a16:creationId xmlns:a16="http://schemas.microsoft.com/office/drawing/2014/main" id="{00000000-0008-0000-0B00-000015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2" name="Line 21">
          <a:extLst>
            <a:ext uri="{FF2B5EF4-FFF2-40B4-BE49-F238E27FC236}">
              <a16:creationId xmlns:a16="http://schemas.microsoft.com/office/drawing/2014/main" id="{00000000-0008-0000-0B00-000016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3" name="Line 22">
          <a:extLst>
            <a:ext uri="{FF2B5EF4-FFF2-40B4-BE49-F238E27FC236}">
              <a16:creationId xmlns:a16="http://schemas.microsoft.com/office/drawing/2014/main" id="{00000000-0008-0000-0B00-00001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4" name="Line 23">
          <a:extLst>
            <a:ext uri="{FF2B5EF4-FFF2-40B4-BE49-F238E27FC236}">
              <a16:creationId xmlns:a16="http://schemas.microsoft.com/office/drawing/2014/main" id="{00000000-0008-0000-0B00-00001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5" name="Line 24">
          <a:extLst>
            <a:ext uri="{FF2B5EF4-FFF2-40B4-BE49-F238E27FC236}">
              <a16:creationId xmlns:a16="http://schemas.microsoft.com/office/drawing/2014/main" id="{00000000-0008-0000-0B00-00001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6" name="Line 25">
          <a:extLst>
            <a:ext uri="{FF2B5EF4-FFF2-40B4-BE49-F238E27FC236}">
              <a16:creationId xmlns:a16="http://schemas.microsoft.com/office/drawing/2014/main" id="{00000000-0008-0000-0B00-00001A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7" name="Line 26">
          <a:extLst>
            <a:ext uri="{FF2B5EF4-FFF2-40B4-BE49-F238E27FC236}">
              <a16:creationId xmlns:a16="http://schemas.microsoft.com/office/drawing/2014/main" id="{00000000-0008-0000-0B00-00001B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8" name="Line 27">
          <a:extLst>
            <a:ext uri="{FF2B5EF4-FFF2-40B4-BE49-F238E27FC236}">
              <a16:creationId xmlns:a16="http://schemas.microsoft.com/office/drawing/2014/main" id="{00000000-0008-0000-0B00-00001C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9" name="Line 29">
          <a:extLst>
            <a:ext uri="{FF2B5EF4-FFF2-40B4-BE49-F238E27FC236}">
              <a16:creationId xmlns:a16="http://schemas.microsoft.com/office/drawing/2014/main" id="{00000000-0008-0000-0B00-00001D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0" name="Line 30">
          <a:extLst>
            <a:ext uri="{FF2B5EF4-FFF2-40B4-BE49-F238E27FC236}">
              <a16:creationId xmlns:a16="http://schemas.microsoft.com/office/drawing/2014/main" id="{00000000-0008-0000-0B00-00001E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1" name="Line 31">
          <a:extLst>
            <a:ext uri="{FF2B5EF4-FFF2-40B4-BE49-F238E27FC236}">
              <a16:creationId xmlns:a16="http://schemas.microsoft.com/office/drawing/2014/main" id="{00000000-0008-0000-0B00-00001F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2" name="Line 32">
          <a:extLst>
            <a:ext uri="{FF2B5EF4-FFF2-40B4-BE49-F238E27FC236}">
              <a16:creationId xmlns:a16="http://schemas.microsoft.com/office/drawing/2014/main" id="{00000000-0008-0000-0B00-000020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3" name="Line 33">
          <a:extLst>
            <a:ext uri="{FF2B5EF4-FFF2-40B4-BE49-F238E27FC236}">
              <a16:creationId xmlns:a16="http://schemas.microsoft.com/office/drawing/2014/main" id="{00000000-0008-0000-0B00-000021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4" name="Line 34">
          <a:extLst>
            <a:ext uri="{FF2B5EF4-FFF2-40B4-BE49-F238E27FC236}">
              <a16:creationId xmlns:a16="http://schemas.microsoft.com/office/drawing/2014/main" id="{00000000-0008-0000-0B00-000022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5" name="Line 35">
          <a:extLst>
            <a:ext uri="{FF2B5EF4-FFF2-40B4-BE49-F238E27FC236}">
              <a16:creationId xmlns:a16="http://schemas.microsoft.com/office/drawing/2014/main" id="{00000000-0008-0000-0B00-000023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6" name="Line 36">
          <a:extLst>
            <a:ext uri="{FF2B5EF4-FFF2-40B4-BE49-F238E27FC236}">
              <a16:creationId xmlns:a16="http://schemas.microsoft.com/office/drawing/2014/main" id="{00000000-0008-0000-0B00-000024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7" name="Line 37">
          <a:extLst>
            <a:ext uri="{FF2B5EF4-FFF2-40B4-BE49-F238E27FC236}">
              <a16:creationId xmlns:a16="http://schemas.microsoft.com/office/drawing/2014/main" id="{00000000-0008-0000-0B00-000025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8" name="Line 38">
          <a:extLst>
            <a:ext uri="{FF2B5EF4-FFF2-40B4-BE49-F238E27FC236}">
              <a16:creationId xmlns:a16="http://schemas.microsoft.com/office/drawing/2014/main" id="{00000000-0008-0000-0B00-000026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9" name="Line 39">
          <a:extLst>
            <a:ext uri="{FF2B5EF4-FFF2-40B4-BE49-F238E27FC236}">
              <a16:creationId xmlns:a16="http://schemas.microsoft.com/office/drawing/2014/main" id="{00000000-0008-0000-0B00-000027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0" name="Line 40">
          <a:extLst>
            <a:ext uri="{FF2B5EF4-FFF2-40B4-BE49-F238E27FC236}">
              <a16:creationId xmlns:a16="http://schemas.microsoft.com/office/drawing/2014/main" id="{00000000-0008-0000-0B00-000028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1" name="Line 41">
          <a:extLst>
            <a:ext uri="{FF2B5EF4-FFF2-40B4-BE49-F238E27FC236}">
              <a16:creationId xmlns:a16="http://schemas.microsoft.com/office/drawing/2014/main" id="{00000000-0008-0000-0B00-000029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42" name="Line 42">
          <a:extLst>
            <a:ext uri="{FF2B5EF4-FFF2-40B4-BE49-F238E27FC236}">
              <a16:creationId xmlns:a16="http://schemas.microsoft.com/office/drawing/2014/main" id="{00000000-0008-0000-0B00-00002A000000}"/>
            </a:ext>
          </a:extLst>
        </xdr:cNvPr>
        <xdr:cNvSpPr>
          <a:spLocks noChangeShapeType="1"/>
        </xdr:cNvSpPr>
      </xdr:nvSpPr>
      <xdr:spPr bwMode="auto">
        <a:xfrm>
          <a:off x="5524500" y="5133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B00-00002B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B00-00002C000000}"/>
            </a:ext>
          </a:extLst>
        </xdr:cNvPr>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5" name="Line 78">
          <a:extLst>
            <a:ext uri="{FF2B5EF4-FFF2-40B4-BE49-F238E27FC236}">
              <a16:creationId xmlns:a16="http://schemas.microsoft.com/office/drawing/2014/main" id="{00000000-0008-0000-0B00-00002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6" name="Line 79">
          <a:extLst>
            <a:ext uri="{FF2B5EF4-FFF2-40B4-BE49-F238E27FC236}">
              <a16:creationId xmlns:a16="http://schemas.microsoft.com/office/drawing/2014/main" id="{00000000-0008-0000-0B00-00002E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7" name="Line 80">
          <a:extLst>
            <a:ext uri="{FF2B5EF4-FFF2-40B4-BE49-F238E27FC236}">
              <a16:creationId xmlns:a16="http://schemas.microsoft.com/office/drawing/2014/main" id="{00000000-0008-0000-0B00-00002F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8" name="Line 81">
          <a:extLst>
            <a:ext uri="{FF2B5EF4-FFF2-40B4-BE49-F238E27FC236}">
              <a16:creationId xmlns:a16="http://schemas.microsoft.com/office/drawing/2014/main" id="{00000000-0008-0000-0B00-000030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9" name="Line 82">
          <a:extLst>
            <a:ext uri="{FF2B5EF4-FFF2-40B4-BE49-F238E27FC236}">
              <a16:creationId xmlns:a16="http://schemas.microsoft.com/office/drawing/2014/main" id="{00000000-0008-0000-0B00-000031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0" name="Line 83">
          <a:extLst>
            <a:ext uri="{FF2B5EF4-FFF2-40B4-BE49-F238E27FC236}">
              <a16:creationId xmlns:a16="http://schemas.microsoft.com/office/drawing/2014/main" id="{00000000-0008-0000-0B00-000032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1" name="Line 84">
          <a:extLst>
            <a:ext uri="{FF2B5EF4-FFF2-40B4-BE49-F238E27FC236}">
              <a16:creationId xmlns:a16="http://schemas.microsoft.com/office/drawing/2014/main" id="{00000000-0008-0000-0B00-000033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2" name="Line 85">
          <a:extLst>
            <a:ext uri="{FF2B5EF4-FFF2-40B4-BE49-F238E27FC236}">
              <a16:creationId xmlns:a16="http://schemas.microsoft.com/office/drawing/2014/main" id="{00000000-0008-0000-0B00-000034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53" name="Line 86">
          <a:extLst>
            <a:ext uri="{FF2B5EF4-FFF2-40B4-BE49-F238E27FC236}">
              <a16:creationId xmlns:a16="http://schemas.microsoft.com/office/drawing/2014/main" id="{00000000-0008-0000-0B00-000035000000}"/>
            </a:ext>
          </a:extLst>
        </xdr:cNvPr>
        <xdr:cNvSpPr>
          <a:spLocks noChangeShapeType="1"/>
        </xdr:cNvSpPr>
      </xdr:nvSpPr>
      <xdr:spPr bwMode="auto">
        <a:xfrm>
          <a:off x="5524500" y="5438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4" name="Line 87">
          <a:extLst>
            <a:ext uri="{FF2B5EF4-FFF2-40B4-BE49-F238E27FC236}">
              <a16:creationId xmlns:a16="http://schemas.microsoft.com/office/drawing/2014/main" id="{00000000-0008-0000-0B00-000036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5" name="Line 88">
          <a:extLst>
            <a:ext uri="{FF2B5EF4-FFF2-40B4-BE49-F238E27FC236}">
              <a16:creationId xmlns:a16="http://schemas.microsoft.com/office/drawing/2014/main" id="{00000000-0008-0000-0B00-000037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6" name="Line 91">
          <a:extLst>
            <a:ext uri="{FF2B5EF4-FFF2-40B4-BE49-F238E27FC236}">
              <a16:creationId xmlns:a16="http://schemas.microsoft.com/office/drawing/2014/main" id="{00000000-0008-0000-0B00-000038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7" name="Line 92">
          <a:extLst>
            <a:ext uri="{FF2B5EF4-FFF2-40B4-BE49-F238E27FC236}">
              <a16:creationId xmlns:a16="http://schemas.microsoft.com/office/drawing/2014/main" id="{00000000-0008-0000-0B00-000039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8" name="Line 93">
          <a:extLst>
            <a:ext uri="{FF2B5EF4-FFF2-40B4-BE49-F238E27FC236}">
              <a16:creationId xmlns:a16="http://schemas.microsoft.com/office/drawing/2014/main" id="{00000000-0008-0000-0B00-00003A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9" name="Line 94">
          <a:extLst>
            <a:ext uri="{FF2B5EF4-FFF2-40B4-BE49-F238E27FC236}">
              <a16:creationId xmlns:a16="http://schemas.microsoft.com/office/drawing/2014/main" id="{00000000-0008-0000-0B00-00003B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0" name="Line 95">
          <a:extLst>
            <a:ext uri="{FF2B5EF4-FFF2-40B4-BE49-F238E27FC236}">
              <a16:creationId xmlns:a16="http://schemas.microsoft.com/office/drawing/2014/main" id="{00000000-0008-0000-0B00-00003C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1" name="Line 96">
          <a:extLst>
            <a:ext uri="{FF2B5EF4-FFF2-40B4-BE49-F238E27FC236}">
              <a16:creationId xmlns:a16="http://schemas.microsoft.com/office/drawing/2014/main" id="{00000000-0008-0000-0B00-00003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3</xdr:col>
      <xdr:colOff>419100</xdr:colOff>
      <xdr:row>0</xdr:row>
      <xdr:rowOff>247650</xdr:rowOff>
    </xdr:to>
    <xdr:pic>
      <xdr:nvPicPr>
        <xdr:cNvPr id="62" name="Рисунок 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17</xdr:row>
      <xdr:rowOff>0</xdr:rowOff>
    </xdr:from>
    <xdr:to>
      <xdr:col>7</xdr:col>
      <xdr:colOff>0</xdr:colOff>
      <xdr:row>17</xdr:row>
      <xdr:rowOff>0</xdr:rowOff>
    </xdr:to>
    <xdr:sp macro="" textlink="">
      <xdr:nvSpPr>
        <xdr:cNvPr id="63" name="Line 18">
          <a:extLst>
            <a:ext uri="{FF2B5EF4-FFF2-40B4-BE49-F238E27FC236}">
              <a16:creationId xmlns:a16="http://schemas.microsoft.com/office/drawing/2014/main" id="{00000000-0008-0000-0B00-00003F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40</xdr:col>
          <xdr:colOff>476250</xdr:colOff>
          <xdr:row>0</xdr:row>
          <xdr:rowOff>0</xdr:rowOff>
        </xdr:from>
        <xdr:to>
          <xdr:col>41</xdr:col>
          <xdr:colOff>298450</xdr:colOff>
          <xdr:row>0</xdr:row>
          <xdr:rowOff>171450</xdr:rowOff>
        </xdr:to>
        <xdr:sp macro="" textlink="">
          <xdr:nvSpPr>
            <xdr:cNvPr id="9217" name="Label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19050</xdr:rowOff>
        </xdr:from>
        <xdr:to>
          <xdr:col>13</xdr:col>
          <xdr:colOff>152400</xdr:colOff>
          <xdr:row>0</xdr:row>
          <xdr:rowOff>190500</xdr:rowOff>
        </xdr:to>
        <xdr:sp macro="" textlink="">
          <xdr:nvSpPr>
            <xdr:cNvPr id="9218" name="Label 2" hidden="1">
              <a:extLst>
                <a:ext uri="{63B3BB69-23CF-44E3-9099-C40C66FF867C}">
                  <a14:compatExt spid="_x0000_s9218"/>
                </a:ext>
                <a:ext uri="{FF2B5EF4-FFF2-40B4-BE49-F238E27FC236}">
                  <a16:creationId xmlns:a16="http://schemas.microsoft.com/office/drawing/2014/main" id="{00000000-0008-0000-0B00-000002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37</xdr:row>
          <xdr:rowOff>107950</xdr:rowOff>
        </xdr:from>
        <xdr:to>
          <xdr:col>14</xdr:col>
          <xdr:colOff>641350</xdr:colOff>
          <xdr:row>46</xdr:row>
          <xdr:rowOff>50800</xdr:rowOff>
        </xdr:to>
        <xdr:sp macro="" textlink="">
          <xdr:nvSpPr>
            <xdr:cNvPr id="9219" name="Label 3" hidden="1">
              <a:extLst>
                <a:ext uri="{63B3BB69-23CF-44E3-9099-C40C66FF867C}">
                  <a14:compatExt spid="_x0000_s9219"/>
                </a:ext>
                <a:ext uri="{FF2B5EF4-FFF2-40B4-BE49-F238E27FC236}">
                  <a16:creationId xmlns:a16="http://schemas.microsoft.com/office/drawing/2014/main" id="{00000000-0008-0000-0B00-000003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twoCellAnchor>
    <xdr:from>
      <xdr:col>7</xdr:col>
      <xdr:colOff>0</xdr:colOff>
      <xdr:row>11</xdr:row>
      <xdr:rowOff>0</xdr:rowOff>
    </xdr:from>
    <xdr:to>
      <xdr:col>7</xdr:col>
      <xdr:colOff>0</xdr:colOff>
      <xdr:row>11</xdr:row>
      <xdr:rowOff>0</xdr:rowOff>
    </xdr:to>
    <xdr:sp macro="" textlink="">
      <xdr:nvSpPr>
        <xdr:cNvPr id="9216" name="Line 1">
          <a:extLst>
            <a:ext uri="{FF2B5EF4-FFF2-40B4-BE49-F238E27FC236}">
              <a16:creationId xmlns:a16="http://schemas.microsoft.com/office/drawing/2014/main" id="{00000000-0008-0000-0B00-00000024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9220" name="Line 2">
          <a:extLst>
            <a:ext uri="{FF2B5EF4-FFF2-40B4-BE49-F238E27FC236}">
              <a16:creationId xmlns:a16="http://schemas.microsoft.com/office/drawing/2014/main" id="{00000000-0008-0000-0B00-000004240000}"/>
            </a:ext>
          </a:extLst>
        </xdr:cNvPr>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9221" name="Line 3">
          <a:extLst>
            <a:ext uri="{FF2B5EF4-FFF2-40B4-BE49-F238E27FC236}">
              <a16:creationId xmlns:a16="http://schemas.microsoft.com/office/drawing/2014/main" id="{00000000-0008-0000-0B00-000005240000}"/>
            </a:ext>
          </a:extLst>
        </xdr:cNvPr>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304800</xdr:rowOff>
    </xdr:from>
    <xdr:to>
      <xdr:col>8</xdr:col>
      <xdr:colOff>0</xdr:colOff>
      <xdr:row>18</xdr:row>
      <xdr:rowOff>304800</xdr:rowOff>
    </xdr:to>
    <xdr:sp macro="" textlink="">
      <xdr:nvSpPr>
        <xdr:cNvPr id="9222" name="Line 4">
          <a:extLst>
            <a:ext uri="{FF2B5EF4-FFF2-40B4-BE49-F238E27FC236}">
              <a16:creationId xmlns:a16="http://schemas.microsoft.com/office/drawing/2014/main" id="{00000000-0008-0000-0B00-000006240000}"/>
            </a:ext>
          </a:extLst>
        </xdr:cNvPr>
        <xdr:cNvSpPr>
          <a:spLocks noChangeShapeType="1"/>
        </xdr:cNvSpPr>
      </xdr:nvSpPr>
      <xdr:spPr bwMode="auto">
        <a:xfrm>
          <a:off x="552450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9223" name="Line 5">
          <a:extLst>
            <a:ext uri="{FF2B5EF4-FFF2-40B4-BE49-F238E27FC236}">
              <a16:creationId xmlns:a16="http://schemas.microsoft.com/office/drawing/2014/main" id="{00000000-0008-0000-0B00-00000724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9224" name="Line 17">
          <a:extLst>
            <a:ext uri="{FF2B5EF4-FFF2-40B4-BE49-F238E27FC236}">
              <a16:creationId xmlns:a16="http://schemas.microsoft.com/office/drawing/2014/main" id="{00000000-0008-0000-0B00-00000824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9225" name="Line 18">
          <a:extLst>
            <a:ext uri="{FF2B5EF4-FFF2-40B4-BE49-F238E27FC236}">
              <a16:creationId xmlns:a16="http://schemas.microsoft.com/office/drawing/2014/main" id="{00000000-0008-0000-0B00-000009240000}"/>
            </a:ext>
          </a:extLst>
        </xdr:cNvPr>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9226" name="Line 43">
          <a:extLst>
            <a:ext uri="{FF2B5EF4-FFF2-40B4-BE49-F238E27FC236}">
              <a16:creationId xmlns:a16="http://schemas.microsoft.com/office/drawing/2014/main" id="{00000000-0008-0000-0B00-00000A24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9227" name="Line 44">
          <a:extLst>
            <a:ext uri="{FF2B5EF4-FFF2-40B4-BE49-F238E27FC236}">
              <a16:creationId xmlns:a16="http://schemas.microsoft.com/office/drawing/2014/main" id="{00000000-0008-0000-0B00-00000B240000}"/>
            </a:ext>
          </a:extLst>
        </xdr:cNvPr>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9228" name="Line 18">
          <a:extLst>
            <a:ext uri="{FF2B5EF4-FFF2-40B4-BE49-F238E27FC236}">
              <a16:creationId xmlns:a16="http://schemas.microsoft.com/office/drawing/2014/main" id="{00000000-0008-0000-0B00-00000C24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731414" cy="268247"/>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731414" cy="268247"/>
        </a:xfrm>
        <a:prstGeom prst="rect">
          <a:avLst/>
        </a:prstGeom>
      </xdr:spPr>
    </xdr:pic>
    <xdr:clientData fPrint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279400</xdr:colOff>
          <xdr:row>0</xdr:row>
          <xdr:rowOff>0</xdr:rowOff>
        </xdr:from>
        <xdr:to>
          <xdr:col>8</xdr:col>
          <xdr:colOff>76200</xdr:colOff>
          <xdr:row>0</xdr:row>
          <xdr:rowOff>171450</xdr:rowOff>
        </xdr:to>
        <xdr:sp macro="" textlink="">
          <xdr:nvSpPr>
            <xdr:cNvPr id="16385" name="Label 1" hidden="1">
              <a:extLst>
                <a:ext uri="{63B3BB69-23CF-44E3-9099-C40C66FF867C}">
                  <a14:compatExt spid="_x0000_s16385"/>
                </a:ext>
                <a:ext uri="{FF2B5EF4-FFF2-40B4-BE49-F238E27FC236}">
                  <a16:creationId xmlns:a16="http://schemas.microsoft.com/office/drawing/2014/main" id="{00000000-0008-0000-0300-0000014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49</a:t>
              </a:r>
            </a:p>
          </xdr:txBody>
        </xdr:sp>
        <xdr:clientData fPrintsWithSheet="0"/>
      </xdr:twoCellAnchor>
    </mc:Choice>
    <mc:Fallback/>
  </mc:AlternateContent>
  <xdr:twoCellAnchor editAs="oneCell">
    <xdr:from>
      <xdr:col>0</xdr:col>
      <xdr:colOff>0</xdr:colOff>
      <xdr:row>0</xdr:row>
      <xdr:rowOff>0</xdr:rowOff>
    </xdr:from>
    <xdr:to>
      <xdr:col>3</xdr:col>
      <xdr:colOff>762000</xdr:colOff>
      <xdr:row>0</xdr:row>
      <xdr:rowOff>266700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377844</xdr:colOff>
      <xdr:row>0</xdr:row>
      <xdr:rowOff>268247</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739919" cy="268247"/>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731414" cy="268247"/>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1414" cy="268247"/>
        </a:xfrm>
        <a:prstGeom prst="rect">
          <a:avLst/>
        </a:prstGeom>
      </xdr:spPr>
    </xdr:pic>
    <xdr:clientData fPrint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731414" cy="268247"/>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731414" cy="268247"/>
        </a:xfrm>
        <a:prstGeom prst="rect">
          <a:avLst/>
        </a:prstGeom>
      </xdr:spPr>
    </xdr:pic>
    <xdr:clientData fPrint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drawings/drawing8.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304800</xdr:rowOff>
    </xdr:from>
    <xdr:to>
      <xdr:col>8</xdr:col>
      <xdr:colOff>0</xdr:colOff>
      <xdr:row>18</xdr:row>
      <xdr:rowOff>304800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a:off x="552450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7" name="Line 6">
          <a:extLst>
            <a:ext uri="{FF2B5EF4-FFF2-40B4-BE49-F238E27FC236}">
              <a16:creationId xmlns:a16="http://schemas.microsoft.com/office/drawing/2014/main" id="{00000000-0008-0000-0900-00000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9" name="Line 8">
          <a:extLst>
            <a:ext uri="{FF2B5EF4-FFF2-40B4-BE49-F238E27FC236}">
              <a16:creationId xmlns:a16="http://schemas.microsoft.com/office/drawing/2014/main" id="{00000000-0008-0000-0900-00000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1" name="Line 10">
          <a:extLst>
            <a:ext uri="{FF2B5EF4-FFF2-40B4-BE49-F238E27FC236}">
              <a16:creationId xmlns:a16="http://schemas.microsoft.com/office/drawing/2014/main" id="{00000000-0008-0000-0900-00000B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3" name="Line 12">
          <a:extLst>
            <a:ext uri="{FF2B5EF4-FFF2-40B4-BE49-F238E27FC236}">
              <a16:creationId xmlns:a16="http://schemas.microsoft.com/office/drawing/2014/main" id="{00000000-0008-0000-0900-00000D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4" name="Line 13">
          <a:extLst>
            <a:ext uri="{FF2B5EF4-FFF2-40B4-BE49-F238E27FC236}">
              <a16:creationId xmlns:a16="http://schemas.microsoft.com/office/drawing/2014/main" id="{00000000-0008-0000-0900-00000E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304800</xdr:rowOff>
    </xdr:from>
    <xdr:to>
      <xdr:col>8</xdr:col>
      <xdr:colOff>0</xdr:colOff>
      <xdr:row>21</xdr:row>
      <xdr:rowOff>304800</xdr:rowOff>
    </xdr:to>
    <xdr:sp macro="" textlink="">
      <xdr:nvSpPr>
        <xdr:cNvPr id="15" name="Line 14">
          <a:extLst>
            <a:ext uri="{FF2B5EF4-FFF2-40B4-BE49-F238E27FC236}">
              <a16:creationId xmlns:a16="http://schemas.microsoft.com/office/drawing/2014/main" id="{00000000-0008-0000-0900-00000F000000}"/>
            </a:ext>
          </a:extLst>
        </xdr:cNvPr>
        <xdr:cNvSpPr>
          <a:spLocks noChangeShapeType="1"/>
        </xdr:cNvSpPr>
      </xdr:nvSpPr>
      <xdr:spPr bwMode="auto">
        <a:xfrm>
          <a:off x="5524500" y="5286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6" name="Line 15">
          <a:extLst>
            <a:ext uri="{FF2B5EF4-FFF2-40B4-BE49-F238E27FC236}">
              <a16:creationId xmlns:a16="http://schemas.microsoft.com/office/drawing/2014/main" id="{00000000-0008-0000-0900-000010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7" name="Line 16">
          <a:extLst>
            <a:ext uri="{FF2B5EF4-FFF2-40B4-BE49-F238E27FC236}">
              <a16:creationId xmlns:a16="http://schemas.microsoft.com/office/drawing/2014/main" id="{00000000-0008-0000-0900-000011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18" name="Line 17">
          <a:extLst>
            <a:ext uri="{FF2B5EF4-FFF2-40B4-BE49-F238E27FC236}">
              <a16:creationId xmlns:a16="http://schemas.microsoft.com/office/drawing/2014/main" id="{00000000-0008-0000-0900-000012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900-000013000000}"/>
            </a:ext>
          </a:extLst>
        </xdr:cNvPr>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0" name="Line 19">
          <a:extLst>
            <a:ext uri="{FF2B5EF4-FFF2-40B4-BE49-F238E27FC236}">
              <a16:creationId xmlns:a16="http://schemas.microsoft.com/office/drawing/2014/main" id="{00000000-0008-0000-0900-000014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1" name="Line 20">
          <a:extLst>
            <a:ext uri="{FF2B5EF4-FFF2-40B4-BE49-F238E27FC236}">
              <a16:creationId xmlns:a16="http://schemas.microsoft.com/office/drawing/2014/main" id="{00000000-0008-0000-0900-000015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2" name="Line 21">
          <a:extLst>
            <a:ext uri="{FF2B5EF4-FFF2-40B4-BE49-F238E27FC236}">
              <a16:creationId xmlns:a16="http://schemas.microsoft.com/office/drawing/2014/main" id="{00000000-0008-0000-0900-000016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3" name="Line 22">
          <a:extLst>
            <a:ext uri="{FF2B5EF4-FFF2-40B4-BE49-F238E27FC236}">
              <a16:creationId xmlns:a16="http://schemas.microsoft.com/office/drawing/2014/main" id="{00000000-0008-0000-0900-00001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4" name="Line 23">
          <a:extLst>
            <a:ext uri="{FF2B5EF4-FFF2-40B4-BE49-F238E27FC236}">
              <a16:creationId xmlns:a16="http://schemas.microsoft.com/office/drawing/2014/main" id="{00000000-0008-0000-0900-00001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5" name="Line 24">
          <a:extLst>
            <a:ext uri="{FF2B5EF4-FFF2-40B4-BE49-F238E27FC236}">
              <a16:creationId xmlns:a16="http://schemas.microsoft.com/office/drawing/2014/main" id="{00000000-0008-0000-0900-00001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6" name="Line 25">
          <a:extLst>
            <a:ext uri="{FF2B5EF4-FFF2-40B4-BE49-F238E27FC236}">
              <a16:creationId xmlns:a16="http://schemas.microsoft.com/office/drawing/2014/main" id="{00000000-0008-0000-0900-00001A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7" name="Line 26">
          <a:extLst>
            <a:ext uri="{FF2B5EF4-FFF2-40B4-BE49-F238E27FC236}">
              <a16:creationId xmlns:a16="http://schemas.microsoft.com/office/drawing/2014/main" id="{00000000-0008-0000-0900-00001B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8" name="Line 27">
          <a:extLst>
            <a:ext uri="{FF2B5EF4-FFF2-40B4-BE49-F238E27FC236}">
              <a16:creationId xmlns:a16="http://schemas.microsoft.com/office/drawing/2014/main" id="{00000000-0008-0000-0900-00001C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9" name="Line 29">
          <a:extLst>
            <a:ext uri="{FF2B5EF4-FFF2-40B4-BE49-F238E27FC236}">
              <a16:creationId xmlns:a16="http://schemas.microsoft.com/office/drawing/2014/main" id="{00000000-0008-0000-0900-00001D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0" name="Line 30">
          <a:extLst>
            <a:ext uri="{FF2B5EF4-FFF2-40B4-BE49-F238E27FC236}">
              <a16:creationId xmlns:a16="http://schemas.microsoft.com/office/drawing/2014/main" id="{00000000-0008-0000-0900-00001E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1" name="Line 31">
          <a:extLst>
            <a:ext uri="{FF2B5EF4-FFF2-40B4-BE49-F238E27FC236}">
              <a16:creationId xmlns:a16="http://schemas.microsoft.com/office/drawing/2014/main" id="{00000000-0008-0000-0900-00001F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2" name="Line 32">
          <a:extLst>
            <a:ext uri="{FF2B5EF4-FFF2-40B4-BE49-F238E27FC236}">
              <a16:creationId xmlns:a16="http://schemas.microsoft.com/office/drawing/2014/main" id="{00000000-0008-0000-0900-000020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3" name="Line 33">
          <a:extLst>
            <a:ext uri="{FF2B5EF4-FFF2-40B4-BE49-F238E27FC236}">
              <a16:creationId xmlns:a16="http://schemas.microsoft.com/office/drawing/2014/main" id="{00000000-0008-0000-0900-000021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4" name="Line 34">
          <a:extLst>
            <a:ext uri="{FF2B5EF4-FFF2-40B4-BE49-F238E27FC236}">
              <a16:creationId xmlns:a16="http://schemas.microsoft.com/office/drawing/2014/main" id="{00000000-0008-0000-0900-000022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5" name="Line 35">
          <a:extLst>
            <a:ext uri="{FF2B5EF4-FFF2-40B4-BE49-F238E27FC236}">
              <a16:creationId xmlns:a16="http://schemas.microsoft.com/office/drawing/2014/main" id="{00000000-0008-0000-0900-000023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6" name="Line 36">
          <a:extLst>
            <a:ext uri="{FF2B5EF4-FFF2-40B4-BE49-F238E27FC236}">
              <a16:creationId xmlns:a16="http://schemas.microsoft.com/office/drawing/2014/main" id="{00000000-0008-0000-0900-000024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7" name="Line 37">
          <a:extLst>
            <a:ext uri="{FF2B5EF4-FFF2-40B4-BE49-F238E27FC236}">
              <a16:creationId xmlns:a16="http://schemas.microsoft.com/office/drawing/2014/main" id="{00000000-0008-0000-0900-000025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8" name="Line 38">
          <a:extLst>
            <a:ext uri="{FF2B5EF4-FFF2-40B4-BE49-F238E27FC236}">
              <a16:creationId xmlns:a16="http://schemas.microsoft.com/office/drawing/2014/main" id="{00000000-0008-0000-0900-000026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9" name="Line 39">
          <a:extLst>
            <a:ext uri="{FF2B5EF4-FFF2-40B4-BE49-F238E27FC236}">
              <a16:creationId xmlns:a16="http://schemas.microsoft.com/office/drawing/2014/main" id="{00000000-0008-0000-0900-000027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0" name="Line 40">
          <a:extLst>
            <a:ext uri="{FF2B5EF4-FFF2-40B4-BE49-F238E27FC236}">
              <a16:creationId xmlns:a16="http://schemas.microsoft.com/office/drawing/2014/main" id="{00000000-0008-0000-0900-000028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1" name="Line 41">
          <a:extLst>
            <a:ext uri="{FF2B5EF4-FFF2-40B4-BE49-F238E27FC236}">
              <a16:creationId xmlns:a16="http://schemas.microsoft.com/office/drawing/2014/main" id="{00000000-0008-0000-0900-000029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42" name="Line 42">
          <a:extLst>
            <a:ext uri="{FF2B5EF4-FFF2-40B4-BE49-F238E27FC236}">
              <a16:creationId xmlns:a16="http://schemas.microsoft.com/office/drawing/2014/main" id="{00000000-0008-0000-0900-00002A000000}"/>
            </a:ext>
          </a:extLst>
        </xdr:cNvPr>
        <xdr:cNvSpPr>
          <a:spLocks noChangeShapeType="1"/>
        </xdr:cNvSpPr>
      </xdr:nvSpPr>
      <xdr:spPr bwMode="auto">
        <a:xfrm>
          <a:off x="5524500" y="5133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900-00002B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900-00002C000000}"/>
            </a:ext>
          </a:extLst>
        </xdr:cNvPr>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5" name="Line 78">
          <a:extLst>
            <a:ext uri="{FF2B5EF4-FFF2-40B4-BE49-F238E27FC236}">
              <a16:creationId xmlns:a16="http://schemas.microsoft.com/office/drawing/2014/main" id="{00000000-0008-0000-0900-00002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6" name="Line 79">
          <a:extLst>
            <a:ext uri="{FF2B5EF4-FFF2-40B4-BE49-F238E27FC236}">
              <a16:creationId xmlns:a16="http://schemas.microsoft.com/office/drawing/2014/main" id="{00000000-0008-0000-0900-00002E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7" name="Line 80">
          <a:extLst>
            <a:ext uri="{FF2B5EF4-FFF2-40B4-BE49-F238E27FC236}">
              <a16:creationId xmlns:a16="http://schemas.microsoft.com/office/drawing/2014/main" id="{00000000-0008-0000-0900-00002F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8" name="Line 81">
          <a:extLst>
            <a:ext uri="{FF2B5EF4-FFF2-40B4-BE49-F238E27FC236}">
              <a16:creationId xmlns:a16="http://schemas.microsoft.com/office/drawing/2014/main" id="{00000000-0008-0000-0900-000030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9" name="Line 82">
          <a:extLst>
            <a:ext uri="{FF2B5EF4-FFF2-40B4-BE49-F238E27FC236}">
              <a16:creationId xmlns:a16="http://schemas.microsoft.com/office/drawing/2014/main" id="{00000000-0008-0000-0900-000031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0" name="Line 83">
          <a:extLst>
            <a:ext uri="{FF2B5EF4-FFF2-40B4-BE49-F238E27FC236}">
              <a16:creationId xmlns:a16="http://schemas.microsoft.com/office/drawing/2014/main" id="{00000000-0008-0000-0900-000032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1" name="Line 84">
          <a:extLst>
            <a:ext uri="{FF2B5EF4-FFF2-40B4-BE49-F238E27FC236}">
              <a16:creationId xmlns:a16="http://schemas.microsoft.com/office/drawing/2014/main" id="{00000000-0008-0000-0900-000033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2" name="Line 85">
          <a:extLst>
            <a:ext uri="{FF2B5EF4-FFF2-40B4-BE49-F238E27FC236}">
              <a16:creationId xmlns:a16="http://schemas.microsoft.com/office/drawing/2014/main" id="{00000000-0008-0000-0900-000034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53" name="Line 86">
          <a:extLst>
            <a:ext uri="{FF2B5EF4-FFF2-40B4-BE49-F238E27FC236}">
              <a16:creationId xmlns:a16="http://schemas.microsoft.com/office/drawing/2014/main" id="{00000000-0008-0000-0900-000035000000}"/>
            </a:ext>
          </a:extLst>
        </xdr:cNvPr>
        <xdr:cNvSpPr>
          <a:spLocks noChangeShapeType="1"/>
        </xdr:cNvSpPr>
      </xdr:nvSpPr>
      <xdr:spPr bwMode="auto">
        <a:xfrm>
          <a:off x="5524500" y="5438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4" name="Line 87">
          <a:extLst>
            <a:ext uri="{FF2B5EF4-FFF2-40B4-BE49-F238E27FC236}">
              <a16:creationId xmlns:a16="http://schemas.microsoft.com/office/drawing/2014/main" id="{00000000-0008-0000-0900-000036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5" name="Line 88">
          <a:extLst>
            <a:ext uri="{FF2B5EF4-FFF2-40B4-BE49-F238E27FC236}">
              <a16:creationId xmlns:a16="http://schemas.microsoft.com/office/drawing/2014/main" id="{00000000-0008-0000-0900-000037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6" name="Line 91">
          <a:extLst>
            <a:ext uri="{FF2B5EF4-FFF2-40B4-BE49-F238E27FC236}">
              <a16:creationId xmlns:a16="http://schemas.microsoft.com/office/drawing/2014/main" id="{00000000-0008-0000-0900-000038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7" name="Line 92">
          <a:extLst>
            <a:ext uri="{FF2B5EF4-FFF2-40B4-BE49-F238E27FC236}">
              <a16:creationId xmlns:a16="http://schemas.microsoft.com/office/drawing/2014/main" id="{00000000-0008-0000-0900-000039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8" name="Line 93">
          <a:extLst>
            <a:ext uri="{FF2B5EF4-FFF2-40B4-BE49-F238E27FC236}">
              <a16:creationId xmlns:a16="http://schemas.microsoft.com/office/drawing/2014/main" id="{00000000-0008-0000-0900-00003A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9" name="Line 94">
          <a:extLst>
            <a:ext uri="{FF2B5EF4-FFF2-40B4-BE49-F238E27FC236}">
              <a16:creationId xmlns:a16="http://schemas.microsoft.com/office/drawing/2014/main" id="{00000000-0008-0000-0900-00003B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0" name="Line 95">
          <a:extLst>
            <a:ext uri="{FF2B5EF4-FFF2-40B4-BE49-F238E27FC236}">
              <a16:creationId xmlns:a16="http://schemas.microsoft.com/office/drawing/2014/main" id="{00000000-0008-0000-0900-00003C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1" name="Line 96">
          <a:extLst>
            <a:ext uri="{FF2B5EF4-FFF2-40B4-BE49-F238E27FC236}">
              <a16:creationId xmlns:a16="http://schemas.microsoft.com/office/drawing/2014/main" id="{00000000-0008-0000-0900-00003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3</xdr:col>
      <xdr:colOff>419100</xdr:colOff>
      <xdr:row>0</xdr:row>
      <xdr:rowOff>247650</xdr:rowOff>
    </xdr:to>
    <xdr:pic>
      <xdr:nvPicPr>
        <xdr:cNvPr id="62" name="Рисунок 1">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17</xdr:row>
      <xdr:rowOff>0</xdr:rowOff>
    </xdr:from>
    <xdr:to>
      <xdr:col>7</xdr:col>
      <xdr:colOff>0</xdr:colOff>
      <xdr:row>17</xdr:row>
      <xdr:rowOff>0</xdr:rowOff>
    </xdr:to>
    <xdr:sp macro="" textlink="">
      <xdr:nvSpPr>
        <xdr:cNvPr id="63" name="Line 18">
          <a:extLst>
            <a:ext uri="{FF2B5EF4-FFF2-40B4-BE49-F238E27FC236}">
              <a16:creationId xmlns:a16="http://schemas.microsoft.com/office/drawing/2014/main" id="{00000000-0008-0000-0900-00003F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40</xdr:col>
          <xdr:colOff>476250</xdr:colOff>
          <xdr:row>0</xdr:row>
          <xdr:rowOff>0</xdr:rowOff>
        </xdr:from>
        <xdr:to>
          <xdr:col>41</xdr:col>
          <xdr:colOff>298450</xdr:colOff>
          <xdr:row>0</xdr:row>
          <xdr:rowOff>171450</xdr:rowOff>
        </xdr:to>
        <xdr:sp macro="" textlink="">
          <xdr:nvSpPr>
            <xdr:cNvPr id="7169" name="Label 1" hidden="1">
              <a:extLst>
                <a:ext uri="{63B3BB69-23CF-44E3-9099-C40C66FF867C}">
                  <a14:compatExt spid="_x0000_s7169"/>
                </a:ext>
                <a:ext uri="{FF2B5EF4-FFF2-40B4-BE49-F238E27FC236}">
                  <a16:creationId xmlns:a16="http://schemas.microsoft.com/office/drawing/2014/main" id="{00000000-0008-0000-0900-00000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19050</xdr:rowOff>
        </xdr:from>
        <xdr:to>
          <xdr:col>13</xdr:col>
          <xdr:colOff>152400</xdr:colOff>
          <xdr:row>0</xdr:row>
          <xdr:rowOff>190500</xdr:rowOff>
        </xdr:to>
        <xdr:sp macro="" textlink="">
          <xdr:nvSpPr>
            <xdr:cNvPr id="7170" name="Label 2" hidden="1">
              <a:extLst>
                <a:ext uri="{63B3BB69-23CF-44E3-9099-C40C66FF867C}">
                  <a14:compatExt spid="_x0000_s7170"/>
                </a:ext>
                <a:ext uri="{FF2B5EF4-FFF2-40B4-BE49-F238E27FC236}">
                  <a16:creationId xmlns:a16="http://schemas.microsoft.com/office/drawing/2014/main" id="{00000000-0008-0000-0900-00000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37</xdr:row>
          <xdr:rowOff>107950</xdr:rowOff>
        </xdr:from>
        <xdr:to>
          <xdr:col>14</xdr:col>
          <xdr:colOff>641350</xdr:colOff>
          <xdr:row>46</xdr:row>
          <xdr:rowOff>50800</xdr:rowOff>
        </xdr:to>
        <xdr:sp macro="" textlink="">
          <xdr:nvSpPr>
            <xdr:cNvPr id="7171" name="Label 3" hidden="1">
              <a:extLst>
                <a:ext uri="{63B3BB69-23CF-44E3-9099-C40C66FF867C}">
                  <a14:compatExt spid="_x0000_s7171"/>
                </a:ext>
                <a:ext uri="{FF2B5EF4-FFF2-40B4-BE49-F238E27FC236}">
                  <a16:creationId xmlns:a16="http://schemas.microsoft.com/office/drawing/2014/main" id="{00000000-0008-0000-0900-00000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соотношение выигранных сетов к общему количеству сетов (в процентах с двумя знаками после запятой) в матчах между всеми парами в группе, в нижней ячейке - соотношение выигранных сетов к общему количеству сетов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соотношение выигранных геймов к общему количеству геймов (в процентах с двумя знаками после запятой) в матчах между всеми парами в группе, в нижней ячейке - соотношение выигранных геймов к общему количеству геймов (в процентах с двумя знаками после запятой) в матчах между тремя парами группы, набравшими одинаковое количество очков (если такой ситуации в группе нет - ячейка не заполняется)</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377844</xdr:colOff>
      <xdr:row>0</xdr:row>
      <xdr:rowOff>268247</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731414" cy="268247"/>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9.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1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3.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6.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vmlDrawing" Target="../drawings/vmlDrawing11.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B8823-8C2F-45A4-A463-B3A7839DD909}">
  <sheetPr>
    <tabColor rgb="FFCCFFFF"/>
    <pageSetUpPr fitToPage="1"/>
  </sheetPr>
  <dimension ref="A1:X182"/>
  <sheetViews>
    <sheetView showGridLines="0" zoomScale="85" zoomScaleNormal="85" workbookViewId="0">
      <pane ySplit="8" topLeftCell="A9" activePane="bottomLeft" state="frozen"/>
      <selection activeCell="G12" sqref="G12:I13"/>
      <selection pane="bottomLeft" activeCell="A3" sqref="A3:N3"/>
    </sheetView>
  </sheetViews>
  <sheetFormatPr defaultRowHeight="12" customHeight="1" x14ac:dyDescent="0.25"/>
  <cols>
    <col min="1" max="1" width="4" style="45" customWidth="1"/>
    <col min="2" max="2" width="6.26953125" style="45" customWidth="1"/>
    <col min="3" max="3" width="7.81640625" style="45" customWidth="1"/>
    <col min="4" max="4" width="18" style="45" customWidth="1"/>
    <col min="5" max="5" width="8" style="45" customWidth="1"/>
    <col min="6" max="6" width="15.26953125" style="103" customWidth="1"/>
    <col min="7" max="7" width="11.7265625" style="104" customWidth="1"/>
    <col min="8" max="10" width="11.7265625" style="45" customWidth="1"/>
    <col min="11" max="11" width="10" style="45" customWidth="1"/>
    <col min="12" max="13" width="11.7265625" style="45" customWidth="1"/>
    <col min="14" max="14" width="10" style="45" customWidth="1"/>
    <col min="15" max="15" width="9.1796875" style="45"/>
    <col min="16" max="19" width="9.1796875" style="45" hidden="1" customWidth="1"/>
    <col min="20" max="256" width="9.1796875" style="45"/>
    <col min="257" max="257" width="4" style="45" customWidth="1"/>
    <col min="258" max="258" width="6.26953125" style="45" customWidth="1"/>
    <col min="259" max="259" width="7.81640625" style="45" customWidth="1"/>
    <col min="260" max="260" width="18" style="45" customWidth="1"/>
    <col min="261" max="261" width="8" style="45" customWidth="1"/>
    <col min="262" max="262" width="15.26953125" style="45" customWidth="1"/>
    <col min="263" max="266" width="11.7265625" style="45" customWidth="1"/>
    <col min="267" max="267" width="10" style="45" customWidth="1"/>
    <col min="268" max="269" width="11.7265625" style="45" customWidth="1"/>
    <col min="270" max="270" width="10" style="45" customWidth="1"/>
    <col min="271" max="512" width="9.1796875" style="45"/>
    <col min="513" max="513" width="4" style="45" customWidth="1"/>
    <col min="514" max="514" width="6.26953125" style="45" customWidth="1"/>
    <col min="515" max="515" width="7.81640625" style="45" customWidth="1"/>
    <col min="516" max="516" width="18" style="45" customWidth="1"/>
    <col min="517" max="517" width="8" style="45" customWidth="1"/>
    <col min="518" max="518" width="15.26953125" style="45" customWidth="1"/>
    <col min="519" max="522" width="11.7265625" style="45" customWidth="1"/>
    <col min="523" max="523" width="10" style="45" customWidth="1"/>
    <col min="524" max="525" width="11.7265625" style="45" customWidth="1"/>
    <col min="526" max="526" width="10" style="45" customWidth="1"/>
    <col min="527" max="768" width="9.1796875" style="45"/>
    <col min="769" max="769" width="4" style="45" customWidth="1"/>
    <col min="770" max="770" width="6.26953125" style="45" customWidth="1"/>
    <col min="771" max="771" width="7.81640625" style="45" customWidth="1"/>
    <col min="772" max="772" width="18" style="45" customWidth="1"/>
    <col min="773" max="773" width="8" style="45" customWidth="1"/>
    <col min="774" max="774" width="15.26953125" style="45" customWidth="1"/>
    <col min="775" max="778" width="11.7265625" style="45" customWidth="1"/>
    <col min="779" max="779" width="10" style="45" customWidth="1"/>
    <col min="780" max="781" width="11.7265625" style="45" customWidth="1"/>
    <col min="782" max="782" width="10" style="45" customWidth="1"/>
    <col min="783" max="1024" width="9.1796875" style="45"/>
    <col min="1025" max="1025" width="4" style="45" customWidth="1"/>
    <col min="1026" max="1026" width="6.26953125" style="45" customWidth="1"/>
    <col min="1027" max="1027" width="7.81640625" style="45" customWidth="1"/>
    <col min="1028" max="1028" width="18" style="45" customWidth="1"/>
    <col min="1029" max="1029" width="8" style="45" customWidth="1"/>
    <col min="1030" max="1030" width="15.26953125" style="45" customWidth="1"/>
    <col min="1031" max="1034" width="11.7265625" style="45" customWidth="1"/>
    <col min="1035" max="1035" width="10" style="45" customWidth="1"/>
    <col min="1036" max="1037" width="11.7265625" style="45" customWidth="1"/>
    <col min="1038" max="1038" width="10" style="45" customWidth="1"/>
    <col min="1039" max="1280" width="9.1796875" style="45"/>
    <col min="1281" max="1281" width="4" style="45" customWidth="1"/>
    <col min="1282" max="1282" width="6.26953125" style="45" customWidth="1"/>
    <col min="1283" max="1283" width="7.81640625" style="45" customWidth="1"/>
    <col min="1284" max="1284" width="18" style="45" customWidth="1"/>
    <col min="1285" max="1285" width="8" style="45" customWidth="1"/>
    <col min="1286" max="1286" width="15.26953125" style="45" customWidth="1"/>
    <col min="1287" max="1290" width="11.7265625" style="45" customWidth="1"/>
    <col min="1291" max="1291" width="10" style="45" customWidth="1"/>
    <col min="1292" max="1293" width="11.7265625" style="45" customWidth="1"/>
    <col min="1294" max="1294" width="10" style="45" customWidth="1"/>
    <col min="1295" max="1536" width="9.1796875" style="45"/>
    <col min="1537" max="1537" width="4" style="45" customWidth="1"/>
    <col min="1538" max="1538" width="6.26953125" style="45" customWidth="1"/>
    <col min="1539" max="1539" width="7.81640625" style="45" customWidth="1"/>
    <col min="1540" max="1540" width="18" style="45" customWidth="1"/>
    <col min="1541" max="1541" width="8" style="45" customWidth="1"/>
    <col min="1542" max="1542" width="15.26953125" style="45" customWidth="1"/>
    <col min="1543" max="1546" width="11.7265625" style="45" customWidth="1"/>
    <col min="1547" max="1547" width="10" style="45" customWidth="1"/>
    <col min="1548" max="1549" width="11.7265625" style="45" customWidth="1"/>
    <col min="1550" max="1550" width="10" style="45" customWidth="1"/>
    <col min="1551" max="1792" width="9.1796875" style="45"/>
    <col min="1793" max="1793" width="4" style="45" customWidth="1"/>
    <col min="1794" max="1794" width="6.26953125" style="45" customWidth="1"/>
    <col min="1795" max="1795" width="7.81640625" style="45" customWidth="1"/>
    <col min="1796" max="1796" width="18" style="45" customWidth="1"/>
    <col min="1797" max="1797" width="8" style="45" customWidth="1"/>
    <col min="1798" max="1798" width="15.26953125" style="45" customWidth="1"/>
    <col min="1799" max="1802" width="11.7265625" style="45" customWidth="1"/>
    <col min="1803" max="1803" width="10" style="45" customWidth="1"/>
    <col min="1804" max="1805" width="11.7265625" style="45" customWidth="1"/>
    <col min="1806" max="1806" width="10" style="45" customWidth="1"/>
    <col min="1807" max="2048" width="9.1796875" style="45"/>
    <col min="2049" max="2049" width="4" style="45" customWidth="1"/>
    <col min="2050" max="2050" width="6.26953125" style="45" customWidth="1"/>
    <col min="2051" max="2051" width="7.81640625" style="45" customWidth="1"/>
    <col min="2052" max="2052" width="18" style="45" customWidth="1"/>
    <col min="2053" max="2053" width="8" style="45" customWidth="1"/>
    <col min="2054" max="2054" width="15.26953125" style="45" customWidth="1"/>
    <col min="2055" max="2058" width="11.7265625" style="45" customWidth="1"/>
    <col min="2059" max="2059" width="10" style="45" customWidth="1"/>
    <col min="2060" max="2061" width="11.7265625" style="45" customWidth="1"/>
    <col min="2062" max="2062" width="10" style="45" customWidth="1"/>
    <col min="2063" max="2304" width="9.1796875" style="45"/>
    <col min="2305" max="2305" width="4" style="45" customWidth="1"/>
    <col min="2306" max="2306" width="6.26953125" style="45" customWidth="1"/>
    <col min="2307" max="2307" width="7.81640625" style="45" customWidth="1"/>
    <col min="2308" max="2308" width="18" style="45" customWidth="1"/>
    <col min="2309" max="2309" width="8" style="45" customWidth="1"/>
    <col min="2310" max="2310" width="15.26953125" style="45" customWidth="1"/>
    <col min="2311" max="2314" width="11.7265625" style="45" customWidth="1"/>
    <col min="2315" max="2315" width="10" style="45" customWidth="1"/>
    <col min="2316" max="2317" width="11.7265625" style="45" customWidth="1"/>
    <col min="2318" max="2318" width="10" style="45" customWidth="1"/>
    <col min="2319" max="2560" width="9.1796875" style="45"/>
    <col min="2561" max="2561" width="4" style="45" customWidth="1"/>
    <col min="2562" max="2562" width="6.26953125" style="45" customWidth="1"/>
    <col min="2563" max="2563" width="7.81640625" style="45" customWidth="1"/>
    <col min="2564" max="2564" width="18" style="45" customWidth="1"/>
    <col min="2565" max="2565" width="8" style="45" customWidth="1"/>
    <col min="2566" max="2566" width="15.26953125" style="45" customWidth="1"/>
    <col min="2567" max="2570" width="11.7265625" style="45" customWidth="1"/>
    <col min="2571" max="2571" width="10" style="45" customWidth="1"/>
    <col min="2572" max="2573" width="11.7265625" style="45" customWidth="1"/>
    <col min="2574" max="2574" width="10" style="45" customWidth="1"/>
    <col min="2575" max="2816" width="9.1796875" style="45"/>
    <col min="2817" max="2817" width="4" style="45" customWidth="1"/>
    <col min="2818" max="2818" width="6.26953125" style="45" customWidth="1"/>
    <col min="2819" max="2819" width="7.81640625" style="45" customWidth="1"/>
    <col min="2820" max="2820" width="18" style="45" customWidth="1"/>
    <col min="2821" max="2821" width="8" style="45" customWidth="1"/>
    <col min="2822" max="2822" width="15.26953125" style="45" customWidth="1"/>
    <col min="2823" max="2826" width="11.7265625" style="45" customWidth="1"/>
    <col min="2827" max="2827" width="10" style="45" customWidth="1"/>
    <col min="2828" max="2829" width="11.7265625" style="45" customWidth="1"/>
    <col min="2830" max="2830" width="10" style="45" customWidth="1"/>
    <col min="2831" max="3072" width="9.1796875" style="45"/>
    <col min="3073" max="3073" width="4" style="45" customWidth="1"/>
    <col min="3074" max="3074" width="6.26953125" style="45" customWidth="1"/>
    <col min="3075" max="3075" width="7.81640625" style="45" customWidth="1"/>
    <col min="3076" max="3076" width="18" style="45" customWidth="1"/>
    <col min="3077" max="3077" width="8" style="45" customWidth="1"/>
    <col min="3078" max="3078" width="15.26953125" style="45" customWidth="1"/>
    <col min="3079" max="3082" width="11.7265625" style="45" customWidth="1"/>
    <col min="3083" max="3083" width="10" style="45" customWidth="1"/>
    <col min="3084" max="3085" width="11.7265625" style="45" customWidth="1"/>
    <col min="3086" max="3086" width="10" style="45" customWidth="1"/>
    <col min="3087" max="3328" width="9.1796875" style="45"/>
    <col min="3329" max="3329" width="4" style="45" customWidth="1"/>
    <col min="3330" max="3330" width="6.26953125" style="45" customWidth="1"/>
    <col min="3331" max="3331" width="7.81640625" style="45" customWidth="1"/>
    <col min="3332" max="3332" width="18" style="45" customWidth="1"/>
    <col min="3333" max="3333" width="8" style="45" customWidth="1"/>
    <col min="3334" max="3334" width="15.26953125" style="45" customWidth="1"/>
    <col min="3335" max="3338" width="11.7265625" style="45" customWidth="1"/>
    <col min="3339" max="3339" width="10" style="45" customWidth="1"/>
    <col min="3340" max="3341" width="11.7265625" style="45" customWidth="1"/>
    <col min="3342" max="3342" width="10" style="45" customWidth="1"/>
    <col min="3343" max="3584" width="9.1796875" style="45"/>
    <col min="3585" max="3585" width="4" style="45" customWidth="1"/>
    <col min="3586" max="3586" width="6.26953125" style="45" customWidth="1"/>
    <col min="3587" max="3587" width="7.81640625" style="45" customWidth="1"/>
    <col min="3588" max="3588" width="18" style="45" customWidth="1"/>
    <col min="3589" max="3589" width="8" style="45" customWidth="1"/>
    <col min="3590" max="3590" width="15.26953125" style="45" customWidth="1"/>
    <col min="3591" max="3594" width="11.7265625" style="45" customWidth="1"/>
    <col min="3595" max="3595" width="10" style="45" customWidth="1"/>
    <col min="3596" max="3597" width="11.7265625" style="45" customWidth="1"/>
    <col min="3598" max="3598" width="10" style="45" customWidth="1"/>
    <col min="3599" max="3840" width="9.1796875" style="45"/>
    <col min="3841" max="3841" width="4" style="45" customWidth="1"/>
    <col min="3842" max="3842" width="6.26953125" style="45" customWidth="1"/>
    <col min="3843" max="3843" width="7.81640625" style="45" customWidth="1"/>
    <col min="3844" max="3844" width="18" style="45" customWidth="1"/>
    <col min="3845" max="3845" width="8" style="45" customWidth="1"/>
    <col min="3846" max="3846" width="15.26953125" style="45" customWidth="1"/>
    <col min="3847" max="3850" width="11.7265625" style="45" customWidth="1"/>
    <col min="3851" max="3851" width="10" style="45" customWidth="1"/>
    <col min="3852" max="3853" width="11.7265625" style="45" customWidth="1"/>
    <col min="3854" max="3854" width="10" style="45" customWidth="1"/>
    <col min="3855" max="4096" width="9.1796875" style="45"/>
    <col min="4097" max="4097" width="4" style="45" customWidth="1"/>
    <col min="4098" max="4098" width="6.26953125" style="45" customWidth="1"/>
    <col min="4099" max="4099" width="7.81640625" style="45" customWidth="1"/>
    <col min="4100" max="4100" width="18" style="45" customWidth="1"/>
    <col min="4101" max="4101" width="8" style="45" customWidth="1"/>
    <col min="4102" max="4102" width="15.26953125" style="45" customWidth="1"/>
    <col min="4103" max="4106" width="11.7265625" style="45" customWidth="1"/>
    <col min="4107" max="4107" width="10" style="45" customWidth="1"/>
    <col min="4108" max="4109" width="11.7265625" style="45" customWidth="1"/>
    <col min="4110" max="4110" width="10" style="45" customWidth="1"/>
    <col min="4111" max="4352" width="9.1796875" style="45"/>
    <col min="4353" max="4353" width="4" style="45" customWidth="1"/>
    <col min="4354" max="4354" width="6.26953125" style="45" customWidth="1"/>
    <col min="4355" max="4355" width="7.81640625" style="45" customWidth="1"/>
    <col min="4356" max="4356" width="18" style="45" customWidth="1"/>
    <col min="4357" max="4357" width="8" style="45" customWidth="1"/>
    <col min="4358" max="4358" width="15.26953125" style="45" customWidth="1"/>
    <col min="4359" max="4362" width="11.7265625" style="45" customWidth="1"/>
    <col min="4363" max="4363" width="10" style="45" customWidth="1"/>
    <col min="4364" max="4365" width="11.7265625" style="45" customWidth="1"/>
    <col min="4366" max="4366" width="10" style="45" customWidth="1"/>
    <col min="4367" max="4608" width="9.1796875" style="45"/>
    <col min="4609" max="4609" width="4" style="45" customWidth="1"/>
    <col min="4610" max="4610" width="6.26953125" style="45" customWidth="1"/>
    <col min="4611" max="4611" width="7.81640625" style="45" customWidth="1"/>
    <col min="4612" max="4612" width="18" style="45" customWidth="1"/>
    <col min="4613" max="4613" width="8" style="45" customWidth="1"/>
    <col min="4614" max="4614" width="15.26953125" style="45" customWidth="1"/>
    <col min="4615" max="4618" width="11.7265625" style="45" customWidth="1"/>
    <col min="4619" max="4619" width="10" style="45" customWidth="1"/>
    <col min="4620" max="4621" width="11.7265625" style="45" customWidth="1"/>
    <col min="4622" max="4622" width="10" style="45" customWidth="1"/>
    <col min="4623" max="4864" width="9.1796875" style="45"/>
    <col min="4865" max="4865" width="4" style="45" customWidth="1"/>
    <col min="4866" max="4866" width="6.26953125" style="45" customWidth="1"/>
    <col min="4867" max="4867" width="7.81640625" style="45" customWidth="1"/>
    <col min="4868" max="4868" width="18" style="45" customWidth="1"/>
    <col min="4869" max="4869" width="8" style="45" customWidth="1"/>
    <col min="4870" max="4870" width="15.26953125" style="45" customWidth="1"/>
    <col min="4871" max="4874" width="11.7265625" style="45" customWidth="1"/>
    <col min="4875" max="4875" width="10" style="45" customWidth="1"/>
    <col min="4876" max="4877" width="11.7265625" style="45" customWidth="1"/>
    <col min="4878" max="4878" width="10" style="45" customWidth="1"/>
    <col min="4879" max="5120" width="9.1796875" style="45"/>
    <col min="5121" max="5121" width="4" style="45" customWidth="1"/>
    <col min="5122" max="5122" width="6.26953125" style="45" customWidth="1"/>
    <col min="5123" max="5123" width="7.81640625" style="45" customWidth="1"/>
    <col min="5124" max="5124" width="18" style="45" customWidth="1"/>
    <col min="5125" max="5125" width="8" style="45" customWidth="1"/>
    <col min="5126" max="5126" width="15.26953125" style="45" customWidth="1"/>
    <col min="5127" max="5130" width="11.7265625" style="45" customWidth="1"/>
    <col min="5131" max="5131" width="10" style="45" customWidth="1"/>
    <col min="5132" max="5133" width="11.7265625" style="45" customWidth="1"/>
    <col min="5134" max="5134" width="10" style="45" customWidth="1"/>
    <col min="5135" max="5376" width="9.1796875" style="45"/>
    <col min="5377" max="5377" width="4" style="45" customWidth="1"/>
    <col min="5378" max="5378" width="6.26953125" style="45" customWidth="1"/>
    <col min="5379" max="5379" width="7.81640625" style="45" customWidth="1"/>
    <col min="5380" max="5380" width="18" style="45" customWidth="1"/>
    <col min="5381" max="5381" width="8" style="45" customWidth="1"/>
    <col min="5382" max="5382" width="15.26953125" style="45" customWidth="1"/>
    <col min="5383" max="5386" width="11.7265625" style="45" customWidth="1"/>
    <col min="5387" max="5387" width="10" style="45" customWidth="1"/>
    <col min="5388" max="5389" width="11.7265625" style="45" customWidth="1"/>
    <col min="5390" max="5390" width="10" style="45" customWidth="1"/>
    <col min="5391" max="5632" width="9.1796875" style="45"/>
    <col min="5633" max="5633" width="4" style="45" customWidth="1"/>
    <col min="5634" max="5634" width="6.26953125" style="45" customWidth="1"/>
    <col min="5635" max="5635" width="7.81640625" style="45" customWidth="1"/>
    <col min="5636" max="5636" width="18" style="45" customWidth="1"/>
    <col min="5637" max="5637" width="8" style="45" customWidth="1"/>
    <col min="5638" max="5638" width="15.26953125" style="45" customWidth="1"/>
    <col min="5639" max="5642" width="11.7265625" style="45" customWidth="1"/>
    <col min="5643" max="5643" width="10" style="45" customWidth="1"/>
    <col min="5644" max="5645" width="11.7265625" style="45" customWidth="1"/>
    <col min="5646" max="5646" width="10" style="45" customWidth="1"/>
    <col min="5647" max="5888" width="9.1796875" style="45"/>
    <col min="5889" max="5889" width="4" style="45" customWidth="1"/>
    <col min="5890" max="5890" width="6.26953125" style="45" customWidth="1"/>
    <col min="5891" max="5891" width="7.81640625" style="45" customWidth="1"/>
    <col min="5892" max="5892" width="18" style="45" customWidth="1"/>
    <col min="5893" max="5893" width="8" style="45" customWidth="1"/>
    <col min="5894" max="5894" width="15.26953125" style="45" customWidth="1"/>
    <col min="5895" max="5898" width="11.7265625" style="45" customWidth="1"/>
    <col min="5899" max="5899" width="10" style="45" customWidth="1"/>
    <col min="5900" max="5901" width="11.7265625" style="45" customWidth="1"/>
    <col min="5902" max="5902" width="10" style="45" customWidth="1"/>
    <col min="5903" max="6144" width="9.1796875" style="45"/>
    <col min="6145" max="6145" width="4" style="45" customWidth="1"/>
    <col min="6146" max="6146" width="6.26953125" style="45" customWidth="1"/>
    <col min="6147" max="6147" width="7.81640625" style="45" customWidth="1"/>
    <col min="6148" max="6148" width="18" style="45" customWidth="1"/>
    <col min="6149" max="6149" width="8" style="45" customWidth="1"/>
    <col min="6150" max="6150" width="15.26953125" style="45" customWidth="1"/>
    <col min="6151" max="6154" width="11.7265625" style="45" customWidth="1"/>
    <col min="6155" max="6155" width="10" style="45" customWidth="1"/>
    <col min="6156" max="6157" width="11.7265625" style="45" customWidth="1"/>
    <col min="6158" max="6158" width="10" style="45" customWidth="1"/>
    <col min="6159" max="6400" width="9.1796875" style="45"/>
    <col min="6401" max="6401" width="4" style="45" customWidth="1"/>
    <col min="6402" max="6402" width="6.26953125" style="45" customWidth="1"/>
    <col min="6403" max="6403" width="7.81640625" style="45" customWidth="1"/>
    <col min="6404" max="6404" width="18" style="45" customWidth="1"/>
    <col min="6405" max="6405" width="8" style="45" customWidth="1"/>
    <col min="6406" max="6406" width="15.26953125" style="45" customWidth="1"/>
    <col min="6407" max="6410" width="11.7265625" style="45" customWidth="1"/>
    <col min="6411" max="6411" width="10" style="45" customWidth="1"/>
    <col min="6412" max="6413" width="11.7265625" style="45" customWidth="1"/>
    <col min="6414" max="6414" width="10" style="45" customWidth="1"/>
    <col min="6415" max="6656" width="9.1796875" style="45"/>
    <col min="6657" max="6657" width="4" style="45" customWidth="1"/>
    <col min="6658" max="6658" width="6.26953125" style="45" customWidth="1"/>
    <col min="6659" max="6659" width="7.81640625" style="45" customWidth="1"/>
    <col min="6660" max="6660" width="18" style="45" customWidth="1"/>
    <col min="6661" max="6661" width="8" style="45" customWidth="1"/>
    <col min="6662" max="6662" width="15.26953125" style="45" customWidth="1"/>
    <col min="6663" max="6666" width="11.7265625" style="45" customWidth="1"/>
    <col min="6667" max="6667" width="10" style="45" customWidth="1"/>
    <col min="6668" max="6669" width="11.7265625" style="45" customWidth="1"/>
    <col min="6670" max="6670" width="10" style="45" customWidth="1"/>
    <col min="6671" max="6912" width="9.1796875" style="45"/>
    <col min="6913" max="6913" width="4" style="45" customWidth="1"/>
    <col min="6914" max="6914" width="6.26953125" style="45" customWidth="1"/>
    <col min="6915" max="6915" width="7.81640625" style="45" customWidth="1"/>
    <col min="6916" max="6916" width="18" style="45" customWidth="1"/>
    <col min="6917" max="6917" width="8" style="45" customWidth="1"/>
    <col min="6918" max="6918" width="15.26953125" style="45" customWidth="1"/>
    <col min="6919" max="6922" width="11.7265625" style="45" customWidth="1"/>
    <col min="6923" max="6923" width="10" style="45" customWidth="1"/>
    <col min="6924" max="6925" width="11.7265625" style="45" customWidth="1"/>
    <col min="6926" max="6926" width="10" style="45" customWidth="1"/>
    <col min="6927" max="7168" width="9.1796875" style="45"/>
    <col min="7169" max="7169" width="4" style="45" customWidth="1"/>
    <col min="7170" max="7170" width="6.26953125" style="45" customWidth="1"/>
    <col min="7171" max="7171" width="7.81640625" style="45" customWidth="1"/>
    <col min="7172" max="7172" width="18" style="45" customWidth="1"/>
    <col min="7173" max="7173" width="8" style="45" customWidth="1"/>
    <col min="7174" max="7174" width="15.26953125" style="45" customWidth="1"/>
    <col min="7175" max="7178" width="11.7265625" style="45" customWidth="1"/>
    <col min="7179" max="7179" width="10" style="45" customWidth="1"/>
    <col min="7180" max="7181" width="11.7265625" style="45" customWidth="1"/>
    <col min="7182" max="7182" width="10" style="45" customWidth="1"/>
    <col min="7183" max="7424" width="9.1796875" style="45"/>
    <col min="7425" max="7425" width="4" style="45" customWidth="1"/>
    <col min="7426" max="7426" width="6.26953125" style="45" customWidth="1"/>
    <col min="7427" max="7427" width="7.81640625" style="45" customWidth="1"/>
    <col min="7428" max="7428" width="18" style="45" customWidth="1"/>
    <col min="7429" max="7429" width="8" style="45" customWidth="1"/>
    <col min="7430" max="7430" width="15.26953125" style="45" customWidth="1"/>
    <col min="7431" max="7434" width="11.7265625" style="45" customWidth="1"/>
    <col min="7435" max="7435" width="10" style="45" customWidth="1"/>
    <col min="7436" max="7437" width="11.7265625" style="45" customWidth="1"/>
    <col min="7438" max="7438" width="10" style="45" customWidth="1"/>
    <col min="7439" max="7680" width="9.1796875" style="45"/>
    <col min="7681" max="7681" width="4" style="45" customWidth="1"/>
    <col min="7682" max="7682" width="6.26953125" style="45" customWidth="1"/>
    <col min="7683" max="7683" width="7.81640625" style="45" customWidth="1"/>
    <col min="7684" max="7684" width="18" style="45" customWidth="1"/>
    <col min="7685" max="7685" width="8" style="45" customWidth="1"/>
    <col min="7686" max="7686" width="15.26953125" style="45" customWidth="1"/>
    <col min="7687" max="7690" width="11.7265625" style="45" customWidth="1"/>
    <col min="7691" max="7691" width="10" style="45" customWidth="1"/>
    <col min="7692" max="7693" width="11.7265625" style="45" customWidth="1"/>
    <col min="7694" max="7694" width="10" style="45" customWidth="1"/>
    <col min="7695" max="7936" width="9.1796875" style="45"/>
    <col min="7937" max="7937" width="4" style="45" customWidth="1"/>
    <col min="7938" max="7938" width="6.26953125" style="45" customWidth="1"/>
    <col min="7939" max="7939" width="7.81640625" style="45" customWidth="1"/>
    <col min="7940" max="7940" width="18" style="45" customWidth="1"/>
    <col min="7941" max="7941" width="8" style="45" customWidth="1"/>
    <col min="7942" max="7942" width="15.26953125" style="45" customWidth="1"/>
    <col min="7943" max="7946" width="11.7265625" style="45" customWidth="1"/>
    <col min="7947" max="7947" width="10" style="45" customWidth="1"/>
    <col min="7948" max="7949" width="11.7265625" style="45" customWidth="1"/>
    <col min="7950" max="7950" width="10" style="45" customWidth="1"/>
    <col min="7951" max="8192" width="9.1796875" style="45"/>
    <col min="8193" max="8193" width="4" style="45" customWidth="1"/>
    <col min="8194" max="8194" width="6.26953125" style="45" customWidth="1"/>
    <col min="8195" max="8195" width="7.81640625" style="45" customWidth="1"/>
    <col min="8196" max="8196" width="18" style="45" customWidth="1"/>
    <col min="8197" max="8197" width="8" style="45" customWidth="1"/>
    <col min="8198" max="8198" width="15.26953125" style="45" customWidth="1"/>
    <col min="8199" max="8202" width="11.7265625" style="45" customWidth="1"/>
    <col min="8203" max="8203" width="10" style="45" customWidth="1"/>
    <col min="8204" max="8205" width="11.7265625" style="45" customWidth="1"/>
    <col min="8206" max="8206" width="10" style="45" customWidth="1"/>
    <col min="8207" max="8448" width="9.1796875" style="45"/>
    <col min="8449" max="8449" width="4" style="45" customWidth="1"/>
    <col min="8450" max="8450" width="6.26953125" style="45" customWidth="1"/>
    <col min="8451" max="8451" width="7.81640625" style="45" customWidth="1"/>
    <col min="8452" max="8452" width="18" style="45" customWidth="1"/>
    <col min="8453" max="8453" width="8" style="45" customWidth="1"/>
    <col min="8454" max="8454" width="15.26953125" style="45" customWidth="1"/>
    <col min="8455" max="8458" width="11.7265625" style="45" customWidth="1"/>
    <col min="8459" max="8459" width="10" style="45" customWidth="1"/>
    <col min="8460" max="8461" width="11.7265625" style="45" customWidth="1"/>
    <col min="8462" max="8462" width="10" style="45" customWidth="1"/>
    <col min="8463" max="8704" width="9.1796875" style="45"/>
    <col min="8705" max="8705" width="4" style="45" customWidth="1"/>
    <col min="8706" max="8706" width="6.26953125" style="45" customWidth="1"/>
    <col min="8707" max="8707" width="7.81640625" style="45" customWidth="1"/>
    <col min="8708" max="8708" width="18" style="45" customWidth="1"/>
    <col min="8709" max="8709" width="8" style="45" customWidth="1"/>
    <col min="8710" max="8710" width="15.26953125" style="45" customWidth="1"/>
    <col min="8711" max="8714" width="11.7265625" style="45" customWidth="1"/>
    <col min="8715" max="8715" width="10" style="45" customWidth="1"/>
    <col min="8716" max="8717" width="11.7265625" style="45" customWidth="1"/>
    <col min="8718" max="8718" width="10" style="45" customWidth="1"/>
    <col min="8719" max="8960" width="9.1796875" style="45"/>
    <col min="8961" max="8961" width="4" style="45" customWidth="1"/>
    <col min="8962" max="8962" width="6.26953125" style="45" customWidth="1"/>
    <col min="8963" max="8963" width="7.81640625" style="45" customWidth="1"/>
    <col min="8964" max="8964" width="18" style="45" customWidth="1"/>
    <col min="8965" max="8965" width="8" style="45" customWidth="1"/>
    <col min="8966" max="8966" width="15.26953125" style="45" customWidth="1"/>
    <col min="8967" max="8970" width="11.7265625" style="45" customWidth="1"/>
    <col min="8971" max="8971" width="10" style="45" customWidth="1"/>
    <col min="8972" max="8973" width="11.7265625" style="45" customWidth="1"/>
    <col min="8974" max="8974" width="10" style="45" customWidth="1"/>
    <col min="8975" max="9216" width="9.1796875" style="45"/>
    <col min="9217" max="9217" width="4" style="45" customWidth="1"/>
    <col min="9218" max="9218" width="6.26953125" style="45" customWidth="1"/>
    <col min="9219" max="9219" width="7.81640625" style="45" customWidth="1"/>
    <col min="9220" max="9220" width="18" style="45" customWidth="1"/>
    <col min="9221" max="9221" width="8" style="45" customWidth="1"/>
    <col min="9222" max="9222" width="15.26953125" style="45" customWidth="1"/>
    <col min="9223" max="9226" width="11.7265625" style="45" customWidth="1"/>
    <col min="9227" max="9227" width="10" style="45" customWidth="1"/>
    <col min="9228" max="9229" width="11.7265625" style="45" customWidth="1"/>
    <col min="9230" max="9230" width="10" style="45" customWidth="1"/>
    <col min="9231" max="9472" width="9.1796875" style="45"/>
    <col min="9473" max="9473" width="4" style="45" customWidth="1"/>
    <col min="9474" max="9474" width="6.26953125" style="45" customWidth="1"/>
    <col min="9475" max="9475" width="7.81640625" style="45" customWidth="1"/>
    <col min="9476" max="9476" width="18" style="45" customWidth="1"/>
    <col min="9477" max="9477" width="8" style="45" customWidth="1"/>
    <col min="9478" max="9478" width="15.26953125" style="45" customWidth="1"/>
    <col min="9479" max="9482" width="11.7265625" style="45" customWidth="1"/>
    <col min="9483" max="9483" width="10" style="45" customWidth="1"/>
    <col min="9484" max="9485" width="11.7265625" style="45" customWidth="1"/>
    <col min="9486" max="9486" width="10" style="45" customWidth="1"/>
    <col min="9487" max="9728" width="9.1796875" style="45"/>
    <col min="9729" max="9729" width="4" style="45" customWidth="1"/>
    <col min="9730" max="9730" width="6.26953125" style="45" customWidth="1"/>
    <col min="9731" max="9731" width="7.81640625" style="45" customWidth="1"/>
    <col min="9732" max="9732" width="18" style="45" customWidth="1"/>
    <col min="9733" max="9733" width="8" style="45" customWidth="1"/>
    <col min="9734" max="9734" width="15.26953125" style="45" customWidth="1"/>
    <col min="9735" max="9738" width="11.7265625" style="45" customWidth="1"/>
    <col min="9739" max="9739" width="10" style="45" customWidth="1"/>
    <col min="9740" max="9741" width="11.7265625" style="45" customWidth="1"/>
    <col min="9742" max="9742" width="10" style="45" customWidth="1"/>
    <col min="9743" max="9984" width="9.1796875" style="45"/>
    <col min="9985" max="9985" width="4" style="45" customWidth="1"/>
    <col min="9986" max="9986" width="6.26953125" style="45" customWidth="1"/>
    <col min="9987" max="9987" width="7.81640625" style="45" customWidth="1"/>
    <col min="9988" max="9988" width="18" style="45" customWidth="1"/>
    <col min="9989" max="9989" width="8" style="45" customWidth="1"/>
    <col min="9990" max="9990" width="15.26953125" style="45" customWidth="1"/>
    <col min="9991" max="9994" width="11.7265625" style="45" customWidth="1"/>
    <col min="9995" max="9995" width="10" style="45" customWidth="1"/>
    <col min="9996" max="9997" width="11.7265625" style="45" customWidth="1"/>
    <col min="9998" max="9998" width="10" style="45" customWidth="1"/>
    <col min="9999" max="10240" width="9.1796875" style="45"/>
    <col min="10241" max="10241" width="4" style="45" customWidth="1"/>
    <col min="10242" max="10242" width="6.26953125" style="45" customWidth="1"/>
    <col min="10243" max="10243" width="7.81640625" style="45" customWidth="1"/>
    <col min="10244" max="10244" width="18" style="45" customWidth="1"/>
    <col min="10245" max="10245" width="8" style="45" customWidth="1"/>
    <col min="10246" max="10246" width="15.26953125" style="45" customWidth="1"/>
    <col min="10247" max="10250" width="11.7265625" style="45" customWidth="1"/>
    <col min="10251" max="10251" width="10" style="45" customWidth="1"/>
    <col min="10252" max="10253" width="11.7265625" style="45" customWidth="1"/>
    <col min="10254" max="10254" width="10" style="45" customWidth="1"/>
    <col min="10255" max="10496" width="9.1796875" style="45"/>
    <col min="10497" max="10497" width="4" style="45" customWidth="1"/>
    <col min="10498" max="10498" width="6.26953125" style="45" customWidth="1"/>
    <col min="10499" max="10499" width="7.81640625" style="45" customWidth="1"/>
    <col min="10500" max="10500" width="18" style="45" customWidth="1"/>
    <col min="10501" max="10501" width="8" style="45" customWidth="1"/>
    <col min="10502" max="10502" width="15.26953125" style="45" customWidth="1"/>
    <col min="10503" max="10506" width="11.7265625" style="45" customWidth="1"/>
    <col min="10507" max="10507" width="10" style="45" customWidth="1"/>
    <col min="10508" max="10509" width="11.7265625" style="45" customWidth="1"/>
    <col min="10510" max="10510" width="10" style="45" customWidth="1"/>
    <col min="10511" max="10752" width="9.1796875" style="45"/>
    <col min="10753" max="10753" width="4" style="45" customWidth="1"/>
    <col min="10754" max="10754" width="6.26953125" style="45" customWidth="1"/>
    <col min="10755" max="10755" width="7.81640625" style="45" customWidth="1"/>
    <col min="10756" max="10756" width="18" style="45" customWidth="1"/>
    <col min="10757" max="10757" width="8" style="45" customWidth="1"/>
    <col min="10758" max="10758" width="15.26953125" style="45" customWidth="1"/>
    <col min="10759" max="10762" width="11.7265625" style="45" customWidth="1"/>
    <col min="10763" max="10763" width="10" style="45" customWidth="1"/>
    <col min="10764" max="10765" width="11.7265625" style="45" customWidth="1"/>
    <col min="10766" max="10766" width="10" style="45" customWidth="1"/>
    <col min="10767" max="11008" width="9.1796875" style="45"/>
    <col min="11009" max="11009" width="4" style="45" customWidth="1"/>
    <col min="11010" max="11010" width="6.26953125" style="45" customWidth="1"/>
    <col min="11011" max="11011" width="7.81640625" style="45" customWidth="1"/>
    <col min="11012" max="11012" width="18" style="45" customWidth="1"/>
    <col min="11013" max="11013" width="8" style="45" customWidth="1"/>
    <col min="11014" max="11014" width="15.26953125" style="45" customWidth="1"/>
    <col min="11015" max="11018" width="11.7265625" style="45" customWidth="1"/>
    <col min="11019" max="11019" width="10" style="45" customWidth="1"/>
    <col min="11020" max="11021" width="11.7265625" style="45" customWidth="1"/>
    <col min="11022" max="11022" width="10" style="45" customWidth="1"/>
    <col min="11023" max="11264" width="9.1796875" style="45"/>
    <col min="11265" max="11265" width="4" style="45" customWidth="1"/>
    <col min="11266" max="11266" width="6.26953125" style="45" customWidth="1"/>
    <col min="11267" max="11267" width="7.81640625" style="45" customWidth="1"/>
    <col min="11268" max="11268" width="18" style="45" customWidth="1"/>
    <col min="11269" max="11269" width="8" style="45" customWidth="1"/>
    <col min="11270" max="11270" width="15.26953125" style="45" customWidth="1"/>
    <col min="11271" max="11274" width="11.7265625" style="45" customWidth="1"/>
    <col min="11275" max="11275" width="10" style="45" customWidth="1"/>
    <col min="11276" max="11277" width="11.7265625" style="45" customWidth="1"/>
    <col min="11278" max="11278" width="10" style="45" customWidth="1"/>
    <col min="11279" max="11520" width="9.1796875" style="45"/>
    <col min="11521" max="11521" width="4" style="45" customWidth="1"/>
    <col min="11522" max="11522" width="6.26953125" style="45" customWidth="1"/>
    <col min="11523" max="11523" width="7.81640625" style="45" customWidth="1"/>
    <col min="11524" max="11524" width="18" style="45" customWidth="1"/>
    <col min="11525" max="11525" width="8" style="45" customWidth="1"/>
    <col min="11526" max="11526" width="15.26953125" style="45" customWidth="1"/>
    <col min="11527" max="11530" width="11.7265625" style="45" customWidth="1"/>
    <col min="11531" max="11531" width="10" style="45" customWidth="1"/>
    <col min="11532" max="11533" width="11.7265625" style="45" customWidth="1"/>
    <col min="11534" max="11534" width="10" style="45" customWidth="1"/>
    <col min="11535" max="11776" width="9.1796875" style="45"/>
    <col min="11777" max="11777" width="4" style="45" customWidth="1"/>
    <col min="11778" max="11778" width="6.26953125" style="45" customWidth="1"/>
    <col min="11779" max="11779" width="7.81640625" style="45" customWidth="1"/>
    <col min="11780" max="11780" width="18" style="45" customWidth="1"/>
    <col min="11781" max="11781" width="8" style="45" customWidth="1"/>
    <col min="11782" max="11782" width="15.26953125" style="45" customWidth="1"/>
    <col min="11783" max="11786" width="11.7265625" style="45" customWidth="1"/>
    <col min="11787" max="11787" width="10" style="45" customWidth="1"/>
    <col min="11788" max="11789" width="11.7265625" style="45" customWidth="1"/>
    <col min="11790" max="11790" width="10" style="45" customWidth="1"/>
    <col min="11791" max="12032" width="9.1796875" style="45"/>
    <col min="12033" max="12033" width="4" style="45" customWidth="1"/>
    <col min="12034" max="12034" width="6.26953125" style="45" customWidth="1"/>
    <col min="12035" max="12035" width="7.81640625" style="45" customWidth="1"/>
    <col min="12036" max="12036" width="18" style="45" customWidth="1"/>
    <col min="12037" max="12037" width="8" style="45" customWidth="1"/>
    <col min="12038" max="12038" width="15.26953125" style="45" customWidth="1"/>
    <col min="12039" max="12042" width="11.7265625" style="45" customWidth="1"/>
    <col min="12043" max="12043" width="10" style="45" customWidth="1"/>
    <col min="12044" max="12045" width="11.7265625" style="45" customWidth="1"/>
    <col min="12046" max="12046" width="10" style="45" customWidth="1"/>
    <col min="12047" max="12288" width="9.1796875" style="45"/>
    <col min="12289" max="12289" width="4" style="45" customWidth="1"/>
    <col min="12290" max="12290" width="6.26953125" style="45" customWidth="1"/>
    <col min="12291" max="12291" width="7.81640625" style="45" customWidth="1"/>
    <col min="12292" max="12292" width="18" style="45" customWidth="1"/>
    <col min="12293" max="12293" width="8" style="45" customWidth="1"/>
    <col min="12294" max="12294" width="15.26953125" style="45" customWidth="1"/>
    <col min="12295" max="12298" width="11.7265625" style="45" customWidth="1"/>
    <col min="12299" max="12299" width="10" style="45" customWidth="1"/>
    <col min="12300" max="12301" width="11.7265625" style="45" customWidth="1"/>
    <col min="12302" max="12302" width="10" style="45" customWidth="1"/>
    <col min="12303" max="12544" width="9.1796875" style="45"/>
    <col min="12545" max="12545" width="4" style="45" customWidth="1"/>
    <col min="12546" max="12546" width="6.26953125" style="45" customWidth="1"/>
    <col min="12547" max="12547" width="7.81640625" style="45" customWidth="1"/>
    <col min="12548" max="12548" width="18" style="45" customWidth="1"/>
    <col min="12549" max="12549" width="8" style="45" customWidth="1"/>
    <col min="12550" max="12550" width="15.26953125" style="45" customWidth="1"/>
    <col min="12551" max="12554" width="11.7265625" style="45" customWidth="1"/>
    <col min="12555" max="12555" width="10" style="45" customWidth="1"/>
    <col min="12556" max="12557" width="11.7265625" style="45" customWidth="1"/>
    <col min="12558" max="12558" width="10" style="45" customWidth="1"/>
    <col min="12559" max="12800" width="9.1796875" style="45"/>
    <col min="12801" max="12801" width="4" style="45" customWidth="1"/>
    <col min="12802" max="12802" width="6.26953125" style="45" customWidth="1"/>
    <col min="12803" max="12803" width="7.81640625" style="45" customWidth="1"/>
    <col min="12804" max="12804" width="18" style="45" customWidth="1"/>
    <col min="12805" max="12805" width="8" style="45" customWidth="1"/>
    <col min="12806" max="12806" width="15.26953125" style="45" customWidth="1"/>
    <col min="12807" max="12810" width="11.7265625" style="45" customWidth="1"/>
    <col min="12811" max="12811" width="10" style="45" customWidth="1"/>
    <col min="12812" max="12813" width="11.7265625" style="45" customWidth="1"/>
    <col min="12814" max="12814" width="10" style="45" customWidth="1"/>
    <col min="12815" max="13056" width="9.1796875" style="45"/>
    <col min="13057" max="13057" width="4" style="45" customWidth="1"/>
    <col min="13058" max="13058" width="6.26953125" style="45" customWidth="1"/>
    <col min="13059" max="13059" width="7.81640625" style="45" customWidth="1"/>
    <col min="13060" max="13060" width="18" style="45" customWidth="1"/>
    <col min="13061" max="13061" width="8" style="45" customWidth="1"/>
    <col min="13062" max="13062" width="15.26953125" style="45" customWidth="1"/>
    <col min="13063" max="13066" width="11.7265625" style="45" customWidth="1"/>
    <col min="13067" max="13067" width="10" style="45" customWidth="1"/>
    <col min="13068" max="13069" width="11.7265625" style="45" customWidth="1"/>
    <col min="13070" max="13070" width="10" style="45" customWidth="1"/>
    <col min="13071" max="13312" width="9.1796875" style="45"/>
    <col min="13313" max="13313" width="4" style="45" customWidth="1"/>
    <col min="13314" max="13314" width="6.26953125" style="45" customWidth="1"/>
    <col min="13315" max="13315" width="7.81640625" style="45" customWidth="1"/>
    <col min="13316" max="13316" width="18" style="45" customWidth="1"/>
    <col min="13317" max="13317" width="8" style="45" customWidth="1"/>
    <col min="13318" max="13318" width="15.26953125" style="45" customWidth="1"/>
    <col min="13319" max="13322" width="11.7265625" style="45" customWidth="1"/>
    <col min="13323" max="13323" width="10" style="45" customWidth="1"/>
    <col min="13324" max="13325" width="11.7265625" style="45" customWidth="1"/>
    <col min="13326" max="13326" width="10" style="45" customWidth="1"/>
    <col min="13327" max="13568" width="9.1796875" style="45"/>
    <col min="13569" max="13569" width="4" style="45" customWidth="1"/>
    <col min="13570" max="13570" width="6.26953125" style="45" customWidth="1"/>
    <col min="13571" max="13571" width="7.81640625" style="45" customWidth="1"/>
    <col min="13572" max="13572" width="18" style="45" customWidth="1"/>
    <col min="13573" max="13573" width="8" style="45" customWidth="1"/>
    <col min="13574" max="13574" width="15.26953125" style="45" customWidth="1"/>
    <col min="13575" max="13578" width="11.7265625" style="45" customWidth="1"/>
    <col min="13579" max="13579" width="10" style="45" customWidth="1"/>
    <col min="13580" max="13581" width="11.7265625" style="45" customWidth="1"/>
    <col min="13582" max="13582" width="10" style="45" customWidth="1"/>
    <col min="13583" max="13824" width="9.1796875" style="45"/>
    <col min="13825" max="13825" width="4" style="45" customWidth="1"/>
    <col min="13826" max="13826" width="6.26953125" style="45" customWidth="1"/>
    <col min="13827" max="13827" width="7.81640625" style="45" customWidth="1"/>
    <col min="13828" max="13828" width="18" style="45" customWidth="1"/>
    <col min="13829" max="13829" width="8" style="45" customWidth="1"/>
    <col min="13830" max="13830" width="15.26953125" style="45" customWidth="1"/>
    <col min="13831" max="13834" width="11.7265625" style="45" customWidth="1"/>
    <col min="13835" max="13835" width="10" style="45" customWidth="1"/>
    <col min="13836" max="13837" width="11.7265625" style="45" customWidth="1"/>
    <col min="13838" max="13838" width="10" style="45" customWidth="1"/>
    <col min="13839" max="14080" width="9.1796875" style="45"/>
    <col min="14081" max="14081" width="4" style="45" customWidth="1"/>
    <col min="14082" max="14082" width="6.26953125" style="45" customWidth="1"/>
    <col min="14083" max="14083" width="7.81640625" style="45" customWidth="1"/>
    <col min="14084" max="14084" width="18" style="45" customWidth="1"/>
    <col min="14085" max="14085" width="8" style="45" customWidth="1"/>
    <col min="14086" max="14086" width="15.26953125" style="45" customWidth="1"/>
    <col min="14087" max="14090" width="11.7265625" style="45" customWidth="1"/>
    <col min="14091" max="14091" width="10" style="45" customWidth="1"/>
    <col min="14092" max="14093" width="11.7265625" style="45" customWidth="1"/>
    <col min="14094" max="14094" width="10" style="45" customWidth="1"/>
    <col min="14095" max="14336" width="9.1796875" style="45"/>
    <col min="14337" max="14337" width="4" style="45" customWidth="1"/>
    <col min="14338" max="14338" width="6.26953125" style="45" customWidth="1"/>
    <col min="14339" max="14339" width="7.81640625" style="45" customWidth="1"/>
    <col min="14340" max="14340" width="18" style="45" customWidth="1"/>
    <col min="14341" max="14341" width="8" style="45" customWidth="1"/>
    <col min="14342" max="14342" width="15.26953125" style="45" customWidth="1"/>
    <col min="14343" max="14346" width="11.7265625" style="45" customWidth="1"/>
    <col min="14347" max="14347" width="10" style="45" customWidth="1"/>
    <col min="14348" max="14349" width="11.7265625" style="45" customWidth="1"/>
    <col min="14350" max="14350" width="10" style="45" customWidth="1"/>
    <col min="14351" max="14592" width="9.1796875" style="45"/>
    <col min="14593" max="14593" width="4" style="45" customWidth="1"/>
    <col min="14594" max="14594" width="6.26953125" style="45" customWidth="1"/>
    <col min="14595" max="14595" width="7.81640625" style="45" customWidth="1"/>
    <col min="14596" max="14596" width="18" style="45" customWidth="1"/>
    <col min="14597" max="14597" width="8" style="45" customWidth="1"/>
    <col min="14598" max="14598" width="15.26953125" style="45" customWidth="1"/>
    <col min="14599" max="14602" width="11.7265625" style="45" customWidth="1"/>
    <col min="14603" max="14603" width="10" style="45" customWidth="1"/>
    <col min="14604" max="14605" width="11.7265625" style="45" customWidth="1"/>
    <col min="14606" max="14606" width="10" style="45" customWidth="1"/>
    <col min="14607" max="14848" width="9.1796875" style="45"/>
    <col min="14849" max="14849" width="4" style="45" customWidth="1"/>
    <col min="14850" max="14850" width="6.26953125" style="45" customWidth="1"/>
    <col min="14851" max="14851" width="7.81640625" style="45" customWidth="1"/>
    <col min="14852" max="14852" width="18" style="45" customWidth="1"/>
    <col min="14853" max="14853" width="8" style="45" customWidth="1"/>
    <col min="14854" max="14854" width="15.26953125" style="45" customWidth="1"/>
    <col min="14855" max="14858" width="11.7265625" style="45" customWidth="1"/>
    <col min="14859" max="14859" width="10" style="45" customWidth="1"/>
    <col min="14860" max="14861" width="11.7265625" style="45" customWidth="1"/>
    <col min="14862" max="14862" width="10" style="45" customWidth="1"/>
    <col min="14863" max="15104" width="9.1796875" style="45"/>
    <col min="15105" max="15105" width="4" style="45" customWidth="1"/>
    <col min="15106" max="15106" width="6.26953125" style="45" customWidth="1"/>
    <col min="15107" max="15107" width="7.81640625" style="45" customWidth="1"/>
    <col min="15108" max="15108" width="18" style="45" customWidth="1"/>
    <col min="15109" max="15109" width="8" style="45" customWidth="1"/>
    <col min="15110" max="15110" width="15.26953125" style="45" customWidth="1"/>
    <col min="15111" max="15114" width="11.7265625" style="45" customWidth="1"/>
    <col min="15115" max="15115" width="10" style="45" customWidth="1"/>
    <col min="15116" max="15117" width="11.7265625" style="45" customWidth="1"/>
    <col min="15118" max="15118" width="10" style="45" customWidth="1"/>
    <col min="15119" max="15360" width="9.1796875" style="45"/>
    <col min="15361" max="15361" width="4" style="45" customWidth="1"/>
    <col min="15362" max="15362" width="6.26953125" style="45" customWidth="1"/>
    <col min="15363" max="15363" width="7.81640625" style="45" customWidth="1"/>
    <col min="15364" max="15364" width="18" style="45" customWidth="1"/>
    <col min="15365" max="15365" width="8" style="45" customWidth="1"/>
    <col min="15366" max="15366" width="15.26953125" style="45" customWidth="1"/>
    <col min="15367" max="15370" width="11.7265625" style="45" customWidth="1"/>
    <col min="15371" max="15371" width="10" style="45" customWidth="1"/>
    <col min="15372" max="15373" width="11.7265625" style="45" customWidth="1"/>
    <col min="15374" max="15374" width="10" style="45" customWidth="1"/>
    <col min="15375" max="15616" width="9.1796875" style="45"/>
    <col min="15617" max="15617" width="4" style="45" customWidth="1"/>
    <col min="15618" max="15618" width="6.26953125" style="45" customWidth="1"/>
    <col min="15619" max="15619" width="7.81640625" style="45" customWidth="1"/>
    <col min="15620" max="15620" width="18" style="45" customWidth="1"/>
    <col min="15621" max="15621" width="8" style="45" customWidth="1"/>
    <col min="15622" max="15622" width="15.26953125" style="45" customWidth="1"/>
    <col min="15623" max="15626" width="11.7265625" style="45" customWidth="1"/>
    <col min="15627" max="15627" width="10" style="45" customWidth="1"/>
    <col min="15628" max="15629" width="11.7265625" style="45" customWidth="1"/>
    <col min="15630" max="15630" width="10" style="45" customWidth="1"/>
    <col min="15631" max="15872" width="9.1796875" style="45"/>
    <col min="15873" max="15873" width="4" style="45" customWidth="1"/>
    <col min="15874" max="15874" width="6.26953125" style="45" customWidth="1"/>
    <col min="15875" max="15875" width="7.81640625" style="45" customWidth="1"/>
    <col min="15876" max="15876" width="18" style="45" customWidth="1"/>
    <col min="15877" max="15877" width="8" style="45" customWidth="1"/>
    <col min="15878" max="15878" width="15.26953125" style="45" customWidth="1"/>
    <col min="15879" max="15882" width="11.7265625" style="45" customWidth="1"/>
    <col min="15883" max="15883" width="10" style="45" customWidth="1"/>
    <col min="15884" max="15885" width="11.7265625" style="45" customWidth="1"/>
    <col min="15886" max="15886" width="10" style="45" customWidth="1"/>
    <col min="15887" max="16128" width="9.1796875" style="45"/>
    <col min="16129" max="16129" width="4" style="45" customWidth="1"/>
    <col min="16130" max="16130" width="6.26953125" style="45" customWidth="1"/>
    <col min="16131" max="16131" width="7.81640625" style="45" customWidth="1"/>
    <col min="16132" max="16132" width="18" style="45" customWidth="1"/>
    <col min="16133" max="16133" width="8" style="45" customWidth="1"/>
    <col min="16134" max="16134" width="15.26953125" style="45" customWidth="1"/>
    <col min="16135" max="16138" width="11.7265625" style="45" customWidth="1"/>
    <col min="16139" max="16139" width="10" style="45" customWidth="1"/>
    <col min="16140" max="16141" width="11.7265625" style="45" customWidth="1"/>
    <col min="16142" max="16142" width="10" style="45" customWidth="1"/>
    <col min="16143" max="16384" width="9.1796875" style="45"/>
  </cols>
  <sheetData>
    <row r="1" spans="1:22" s="198" customFormat="1" ht="30" customHeight="1" x14ac:dyDescent="0.3">
      <c r="A1" s="347" t="str">
        <f>"ОСНОВНОЙ ТУРНИР В СПОРТИВНОЙ ДИСЦИПЛИНЕ "&amp;IF(OR(J6="ЮНОШИ И ДЕВУШКИ",J6="ЮНИОРЫ И ЮНИОРКИ",J6="МУЖЧИНЫ И ЖЕНЩИНЫ"),"“СМЕШАННЫЙ ПАРНЫЙ РАЗРЯД“","“ПЛЯЖНЫЙ ТЕННИС - ПАРНЫЙ РАЗРЯД“")</f>
        <v>ОСНОВНОЙ ТУРНИР В СПОРТИВНОЙ ДИСЦИПЛИНЕ “ПЛЯЖНЫЙ ТЕННИС - ПАРНЫЙ РАЗРЯД“</v>
      </c>
      <c r="B1" s="347"/>
      <c r="C1" s="347"/>
      <c r="D1" s="347"/>
      <c r="E1" s="347"/>
      <c r="F1" s="347"/>
      <c r="G1" s="347"/>
      <c r="H1" s="347"/>
      <c r="I1" s="347"/>
      <c r="J1" s="347"/>
      <c r="K1" s="347"/>
      <c r="L1" s="347"/>
      <c r="M1" s="347"/>
      <c r="N1" s="347"/>
    </row>
    <row r="2" spans="1:22" s="199" customFormat="1" ht="10" x14ac:dyDescent="0.25">
      <c r="A2" s="348" t="s">
        <v>0</v>
      </c>
      <c r="B2" s="348"/>
      <c r="C2" s="348"/>
      <c r="D2" s="348"/>
      <c r="E2" s="348"/>
      <c r="F2" s="348"/>
      <c r="G2" s="348"/>
      <c r="H2" s="348"/>
      <c r="I2" s="348"/>
      <c r="J2" s="348"/>
      <c r="K2" s="348"/>
      <c r="L2" s="348"/>
      <c r="M2" s="348"/>
      <c r="N2" s="348"/>
    </row>
    <row r="3" spans="1:22" s="198" customFormat="1" ht="24" customHeight="1" x14ac:dyDescent="0.25">
      <c r="A3" s="349" t="s">
        <v>261</v>
      </c>
      <c r="B3" s="349"/>
      <c r="C3" s="349"/>
      <c r="D3" s="349"/>
      <c r="E3" s="349"/>
      <c r="F3" s="349"/>
      <c r="G3" s="349"/>
      <c r="H3" s="349"/>
      <c r="I3" s="349"/>
      <c r="J3" s="349"/>
      <c r="K3" s="349"/>
      <c r="L3" s="349"/>
      <c r="M3" s="349"/>
      <c r="N3" s="349"/>
    </row>
    <row r="4" spans="1:22" s="198" customFormat="1" ht="10.5" customHeight="1" x14ac:dyDescent="0.25">
      <c r="A4" s="200"/>
      <c r="B4" s="200"/>
      <c r="C4" s="350"/>
      <c r="D4" s="350"/>
      <c r="E4" s="350"/>
      <c r="F4" s="350"/>
      <c r="G4" s="350"/>
      <c r="H4" s="350"/>
      <c r="I4" s="350"/>
      <c r="J4" s="350"/>
      <c r="K4" s="201"/>
      <c r="L4" s="201"/>
      <c r="M4" s="201"/>
    </row>
    <row r="5" spans="1:22" s="39" customFormat="1" ht="15.5" x14ac:dyDescent="0.25">
      <c r="A5" s="351" t="s">
        <v>1</v>
      </c>
      <c r="B5" s="351"/>
      <c r="C5" s="351"/>
      <c r="D5" s="351"/>
      <c r="E5" s="351" t="s">
        <v>2</v>
      </c>
      <c r="F5" s="351"/>
      <c r="G5" s="351" t="s">
        <v>3</v>
      </c>
      <c r="H5" s="351"/>
      <c r="I5" s="351"/>
      <c r="J5" s="351" t="s">
        <v>4</v>
      </c>
      <c r="K5" s="351"/>
      <c r="L5" s="351"/>
      <c r="M5" s="197" t="s">
        <v>5</v>
      </c>
      <c r="N5" s="197" t="s">
        <v>6</v>
      </c>
      <c r="V5" s="202"/>
    </row>
    <row r="6" spans="1:22" s="39" customFormat="1" ht="15.5" x14ac:dyDescent="0.25">
      <c r="A6" s="345" t="s">
        <v>41</v>
      </c>
      <c r="B6" s="345"/>
      <c r="C6" s="345"/>
      <c r="D6" s="345"/>
      <c r="E6" s="345" t="s">
        <v>42</v>
      </c>
      <c r="F6" s="345"/>
      <c r="G6" s="345" t="s">
        <v>20</v>
      </c>
      <c r="H6" s="345"/>
      <c r="I6" s="345"/>
      <c r="J6" s="345" t="s">
        <v>162</v>
      </c>
      <c r="K6" s="345"/>
      <c r="L6" s="345"/>
      <c r="M6" s="196" t="s">
        <v>27</v>
      </c>
      <c r="N6" s="196"/>
      <c r="V6" s="202"/>
    </row>
    <row r="7" spans="1:22" s="43" customFormat="1" ht="15.5" x14ac:dyDescent="0.25">
      <c r="A7" s="41"/>
      <c r="B7" s="41"/>
      <c r="C7" s="41"/>
      <c r="D7" s="41"/>
      <c r="E7" s="41"/>
      <c r="F7" s="42"/>
      <c r="K7" s="41"/>
      <c r="L7" s="41"/>
      <c r="M7" s="41"/>
      <c r="N7" s="41"/>
      <c r="V7" s="202"/>
    </row>
    <row r="8" spans="1:22" s="44" customFormat="1" ht="22.5" customHeight="1" x14ac:dyDescent="0.25">
      <c r="A8" s="346" t="s">
        <v>178</v>
      </c>
      <c r="B8" s="346"/>
      <c r="C8" s="346"/>
      <c r="D8" s="346"/>
      <c r="E8" s="346"/>
      <c r="F8" s="346"/>
      <c r="G8" s="346"/>
      <c r="H8" s="346"/>
      <c r="I8" s="346"/>
      <c r="J8" s="346"/>
      <c r="K8" s="346"/>
      <c r="L8" s="346"/>
      <c r="M8" s="346"/>
      <c r="N8" s="346"/>
      <c r="V8" s="203"/>
    </row>
    <row r="9" spans="1:22" ht="15" customHeight="1" thickBot="1" x14ac:dyDescent="0.4">
      <c r="A9" s="338" t="s">
        <v>179</v>
      </c>
      <c r="B9" s="338"/>
      <c r="C9" s="338"/>
      <c r="D9" s="338"/>
      <c r="E9" s="338"/>
      <c r="F9" s="338"/>
      <c r="G9" s="338"/>
      <c r="H9" s="338"/>
      <c r="I9" s="338"/>
      <c r="J9" s="338"/>
      <c r="K9" s="338"/>
      <c r="L9" s="338"/>
      <c r="M9" s="338"/>
      <c r="N9" s="338"/>
      <c r="V9" s="204"/>
    </row>
    <row r="10" spans="1:22" s="58" customFormat="1" ht="50.25" customHeight="1" thickTop="1" thickBot="1" x14ac:dyDescent="0.3">
      <c r="A10" s="47" t="s">
        <v>10</v>
      </c>
      <c r="B10" s="48" t="s">
        <v>74</v>
      </c>
      <c r="C10" s="49" t="s">
        <v>75</v>
      </c>
      <c r="D10" s="50" t="s">
        <v>7</v>
      </c>
      <c r="E10" s="51" t="s">
        <v>8</v>
      </c>
      <c r="F10" s="52" t="s">
        <v>9</v>
      </c>
      <c r="G10" s="53">
        <v>1</v>
      </c>
      <c r="H10" s="54">
        <v>2</v>
      </c>
      <c r="I10" s="53">
        <v>3</v>
      </c>
      <c r="J10" s="55">
        <v>4</v>
      </c>
      <c r="K10" s="50" t="s">
        <v>11</v>
      </c>
      <c r="L10" s="56" t="s">
        <v>76</v>
      </c>
      <c r="M10" s="56" t="s">
        <v>77</v>
      </c>
      <c r="N10" s="57" t="s">
        <v>78</v>
      </c>
      <c r="V10" s="205"/>
    </row>
    <row r="11" spans="1:22" s="65" customFormat="1" ht="20.25" customHeight="1" thickTop="1" x14ac:dyDescent="0.4">
      <c r="A11" s="339">
        <v>1</v>
      </c>
      <c r="B11" s="330">
        <v>1</v>
      </c>
      <c r="C11" s="332"/>
      <c r="D11" s="60" t="s">
        <v>213</v>
      </c>
      <c r="E11" s="61" t="s">
        <v>202</v>
      </c>
      <c r="F11" s="62" t="s">
        <v>46</v>
      </c>
      <c r="G11" s="340"/>
      <c r="H11" s="206">
        <v>1</v>
      </c>
      <c r="I11" s="206">
        <v>1</v>
      </c>
      <c r="J11" s="207"/>
      <c r="K11" s="342">
        <v>2</v>
      </c>
      <c r="L11" s="63">
        <f>4/4</f>
        <v>1</v>
      </c>
      <c r="M11" s="63">
        <f>(12+12)/(12+12+3)</f>
        <v>0.88888888888888884</v>
      </c>
      <c r="N11" s="344" t="s">
        <v>21</v>
      </c>
      <c r="P11" s="66">
        <f>12+12</f>
        <v>24</v>
      </c>
      <c r="S11" s="66">
        <f>P11+P13+P15+P17</f>
        <v>55</v>
      </c>
      <c r="V11" s="204"/>
    </row>
    <row r="12" spans="1:22" s="65" customFormat="1" ht="20.25" customHeight="1" x14ac:dyDescent="0.35">
      <c r="A12" s="329"/>
      <c r="B12" s="331"/>
      <c r="C12" s="333"/>
      <c r="D12" s="68" t="s">
        <v>214</v>
      </c>
      <c r="E12" s="69" t="s">
        <v>103</v>
      </c>
      <c r="F12" s="70" t="s">
        <v>46</v>
      </c>
      <c r="G12" s="341"/>
      <c r="H12" s="71" t="s">
        <v>228</v>
      </c>
      <c r="I12" s="71" t="s">
        <v>232</v>
      </c>
      <c r="J12" s="208"/>
      <c r="K12" s="343"/>
      <c r="L12" s="73"/>
      <c r="M12" s="74"/>
      <c r="N12" s="328"/>
      <c r="P12" s="66">
        <f>4+3</f>
        <v>7</v>
      </c>
      <c r="S12" s="66">
        <f>P12+P14+P16+P18</f>
        <v>55</v>
      </c>
      <c r="V12" s="204"/>
    </row>
    <row r="13" spans="1:22" s="65" customFormat="1" ht="20.25" customHeight="1" x14ac:dyDescent="0.4">
      <c r="A13" s="315">
        <v>2</v>
      </c>
      <c r="B13" s="330"/>
      <c r="C13" s="332"/>
      <c r="D13" s="75" t="s">
        <v>89</v>
      </c>
      <c r="E13" s="76" t="s">
        <v>203</v>
      </c>
      <c r="F13" s="77" t="s">
        <v>48</v>
      </c>
      <c r="G13" s="78">
        <v>0</v>
      </c>
      <c r="H13" s="334"/>
      <c r="I13" s="79">
        <v>1</v>
      </c>
      <c r="J13" s="209"/>
      <c r="K13" s="336" t="s">
        <v>182</v>
      </c>
      <c r="L13" s="80">
        <f>2/5</f>
        <v>0.4</v>
      </c>
      <c r="M13" s="80">
        <f>(0+5+6+1)/(12+12+8+1)</f>
        <v>0.36363636363636365</v>
      </c>
      <c r="N13" s="327" t="s">
        <v>24</v>
      </c>
      <c r="P13" s="66">
        <f>4+13</f>
        <v>17</v>
      </c>
      <c r="V13" s="204"/>
    </row>
    <row r="14" spans="1:22" s="65" customFormat="1" ht="20.25" customHeight="1" x14ac:dyDescent="0.35">
      <c r="A14" s="329"/>
      <c r="B14" s="331"/>
      <c r="C14" s="333"/>
      <c r="D14" s="68" t="s">
        <v>82</v>
      </c>
      <c r="E14" s="69" t="s">
        <v>86</v>
      </c>
      <c r="F14" s="70" t="s">
        <v>48</v>
      </c>
      <c r="G14" s="81" t="s">
        <v>229</v>
      </c>
      <c r="H14" s="335"/>
      <c r="I14" s="71" t="s">
        <v>252</v>
      </c>
      <c r="J14" s="208"/>
      <c r="K14" s="337"/>
      <c r="L14" s="74"/>
      <c r="M14" s="74"/>
      <c r="N14" s="328"/>
      <c r="P14" s="66">
        <f>12+11</f>
        <v>23</v>
      </c>
      <c r="V14" s="204"/>
    </row>
    <row r="15" spans="1:22" s="65" customFormat="1" ht="20.25" customHeight="1" x14ac:dyDescent="0.4">
      <c r="A15" s="315">
        <v>3</v>
      </c>
      <c r="B15" s="330"/>
      <c r="C15" s="332"/>
      <c r="D15" s="75" t="s">
        <v>212</v>
      </c>
      <c r="E15" s="76" t="s">
        <v>103</v>
      </c>
      <c r="F15" s="77" t="s">
        <v>48</v>
      </c>
      <c r="G15" s="78">
        <v>0</v>
      </c>
      <c r="H15" s="79">
        <v>0</v>
      </c>
      <c r="I15" s="334"/>
      <c r="J15" s="209"/>
      <c r="K15" s="336" t="s">
        <v>184</v>
      </c>
      <c r="L15" s="80">
        <f>0/5</f>
        <v>0</v>
      </c>
      <c r="M15" s="80">
        <f>(1+2+7+2)/(7+8+12+8+1)</f>
        <v>0.33333333333333331</v>
      </c>
      <c r="N15" s="327" t="s">
        <v>27</v>
      </c>
      <c r="P15" s="66">
        <f>3+11</f>
        <v>14</v>
      </c>
      <c r="V15" s="204"/>
    </row>
    <row r="16" spans="1:22" s="65" customFormat="1" ht="20.25" customHeight="1" x14ac:dyDescent="0.35">
      <c r="A16" s="329"/>
      <c r="B16" s="331"/>
      <c r="C16" s="333"/>
      <c r="D16" s="68" t="s">
        <v>211</v>
      </c>
      <c r="E16" s="69" t="s">
        <v>259</v>
      </c>
      <c r="F16" s="70" t="s">
        <v>46</v>
      </c>
      <c r="G16" s="81" t="s">
        <v>233</v>
      </c>
      <c r="H16" s="71" t="s">
        <v>253</v>
      </c>
      <c r="I16" s="335"/>
      <c r="J16" s="208"/>
      <c r="K16" s="337"/>
      <c r="L16" s="73"/>
      <c r="M16" s="74"/>
      <c r="N16" s="328"/>
      <c r="P16" s="66">
        <f>12+13</f>
        <v>25</v>
      </c>
      <c r="V16" s="204"/>
    </row>
    <row r="17" spans="1:19" s="65" customFormat="1" ht="20.25" customHeight="1" x14ac:dyDescent="0.4">
      <c r="A17" s="315">
        <v>4</v>
      </c>
      <c r="B17" s="317"/>
      <c r="C17" s="319"/>
      <c r="D17" s="210"/>
      <c r="E17" s="211"/>
      <c r="F17" s="212"/>
      <c r="G17" s="213"/>
      <c r="H17" s="214"/>
      <c r="I17" s="214"/>
      <c r="J17" s="321"/>
      <c r="K17" s="323"/>
      <c r="L17" s="281"/>
      <c r="M17" s="281"/>
      <c r="N17" s="325"/>
      <c r="P17" s="66">
        <v>0</v>
      </c>
    </row>
    <row r="18" spans="1:19" s="82" customFormat="1" ht="20.25" customHeight="1" thickBot="1" x14ac:dyDescent="0.4">
      <c r="A18" s="316"/>
      <c r="B18" s="318"/>
      <c r="C18" s="320"/>
      <c r="D18" s="215"/>
      <c r="E18" s="216"/>
      <c r="F18" s="217"/>
      <c r="G18" s="218"/>
      <c r="H18" s="219"/>
      <c r="I18" s="219"/>
      <c r="J18" s="322"/>
      <c r="K18" s="324"/>
      <c r="L18" s="282"/>
      <c r="M18" s="282"/>
      <c r="N18" s="326"/>
      <c r="P18" s="66">
        <v>0</v>
      </c>
    </row>
    <row r="19" spans="1:19" s="43" customFormat="1" ht="5.15" customHeight="1" thickTop="1" x14ac:dyDescent="0.25">
      <c r="A19" s="41"/>
      <c r="B19" s="41"/>
      <c r="C19" s="41"/>
      <c r="D19" s="41"/>
      <c r="E19" s="41"/>
      <c r="F19" s="42"/>
      <c r="K19" s="41"/>
      <c r="L19" s="41"/>
      <c r="M19" s="41"/>
      <c r="N19" s="41"/>
    </row>
    <row r="20" spans="1:19" s="82" customFormat="1" ht="7.9" customHeight="1" x14ac:dyDescent="0.35"/>
    <row r="21" spans="1:19" s="43" customFormat="1" ht="5.15" customHeight="1" x14ac:dyDescent="0.25">
      <c r="A21" s="41"/>
      <c r="B21" s="41"/>
      <c r="C21" s="41"/>
      <c r="D21" s="41"/>
      <c r="E21" s="41"/>
      <c r="F21" s="42"/>
      <c r="K21" s="41"/>
      <c r="L21" s="41"/>
      <c r="M21" s="41"/>
      <c r="N21" s="41"/>
    </row>
    <row r="22" spans="1:19" ht="15" customHeight="1" thickBot="1" x14ac:dyDescent="0.4">
      <c r="A22" s="338" t="s">
        <v>186</v>
      </c>
      <c r="B22" s="338"/>
      <c r="C22" s="338"/>
      <c r="D22" s="338"/>
      <c r="E22" s="338"/>
      <c r="F22" s="338"/>
      <c r="G22" s="338"/>
      <c r="H22" s="338"/>
      <c r="I22" s="338"/>
      <c r="J22" s="338"/>
      <c r="K22" s="338"/>
      <c r="L22" s="338"/>
      <c r="M22" s="338"/>
      <c r="N22" s="338"/>
    </row>
    <row r="23" spans="1:19" s="58" customFormat="1" ht="50.25" customHeight="1" thickTop="1" thickBot="1" x14ac:dyDescent="0.3">
      <c r="A23" s="47" t="s">
        <v>10</v>
      </c>
      <c r="B23" s="48" t="s">
        <v>74</v>
      </c>
      <c r="C23" s="49" t="s">
        <v>75</v>
      </c>
      <c r="D23" s="50" t="s">
        <v>7</v>
      </c>
      <c r="E23" s="51" t="s">
        <v>8</v>
      </c>
      <c r="F23" s="52" t="s">
        <v>9</v>
      </c>
      <c r="G23" s="53">
        <v>1</v>
      </c>
      <c r="H23" s="54">
        <v>2</v>
      </c>
      <c r="I23" s="53">
        <v>3</v>
      </c>
      <c r="J23" s="55">
        <v>4</v>
      </c>
      <c r="K23" s="50" t="s">
        <v>11</v>
      </c>
      <c r="L23" s="56" t="s">
        <v>76</v>
      </c>
      <c r="M23" s="56" t="s">
        <v>77</v>
      </c>
      <c r="N23" s="57" t="s">
        <v>78</v>
      </c>
    </row>
    <row r="24" spans="1:19" s="65" customFormat="1" ht="20.25" customHeight="1" thickTop="1" x14ac:dyDescent="0.4">
      <c r="A24" s="339">
        <v>1</v>
      </c>
      <c r="B24" s="330">
        <v>2</v>
      </c>
      <c r="C24" s="332"/>
      <c r="D24" s="60" t="s">
        <v>210</v>
      </c>
      <c r="E24" s="61" t="s">
        <v>204</v>
      </c>
      <c r="F24" s="62" t="s">
        <v>46</v>
      </c>
      <c r="G24" s="340"/>
      <c r="H24" s="206">
        <v>1</v>
      </c>
      <c r="I24" s="206">
        <v>1</v>
      </c>
      <c r="J24" s="207"/>
      <c r="K24" s="342">
        <v>2</v>
      </c>
      <c r="L24" s="63">
        <f>4/4</f>
        <v>1</v>
      </c>
      <c r="M24" s="63">
        <f>(6+6+12)/(9+8+6+7)</f>
        <v>0.8</v>
      </c>
      <c r="N24" s="344" t="s">
        <v>21</v>
      </c>
      <c r="P24" s="66">
        <f>5+6+1+12</f>
        <v>24</v>
      </c>
      <c r="S24" s="66">
        <f>P24+P26+P28+P30</f>
        <v>50</v>
      </c>
    </row>
    <row r="25" spans="1:19" s="65" customFormat="1" ht="20.25" customHeight="1" x14ac:dyDescent="0.35">
      <c r="A25" s="329"/>
      <c r="B25" s="331"/>
      <c r="C25" s="333"/>
      <c r="D25" s="68" t="s">
        <v>69</v>
      </c>
      <c r="E25" s="69" t="s">
        <v>205</v>
      </c>
      <c r="F25" s="70" t="s">
        <v>48</v>
      </c>
      <c r="G25" s="341"/>
      <c r="H25" s="71" t="s">
        <v>254</v>
      </c>
      <c r="I25" s="71" t="s">
        <v>255</v>
      </c>
      <c r="J25" s="208"/>
      <c r="K25" s="343"/>
      <c r="L25" s="73"/>
      <c r="M25" s="74"/>
      <c r="N25" s="328"/>
      <c r="P25" s="66">
        <f>7+1+2</f>
        <v>10</v>
      </c>
      <c r="S25" s="66">
        <f>P25+P27+P29+P31</f>
        <v>50</v>
      </c>
    </row>
    <row r="26" spans="1:19" s="65" customFormat="1" ht="20.25" customHeight="1" x14ac:dyDescent="0.4">
      <c r="A26" s="315">
        <v>2</v>
      </c>
      <c r="B26" s="330"/>
      <c r="C26" s="332"/>
      <c r="D26" s="75" t="s">
        <v>207</v>
      </c>
      <c r="E26" s="76" t="s">
        <v>141</v>
      </c>
      <c r="F26" s="77" t="s">
        <v>46</v>
      </c>
      <c r="G26" s="78">
        <v>0</v>
      </c>
      <c r="H26" s="334"/>
      <c r="I26" s="79">
        <v>1</v>
      </c>
      <c r="J26" s="209"/>
      <c r="K26" s="336" t="s">
        <v>182</v>
      </c>
      <c r="L26" s="80">
        <f>2/4</f>
        <v>0.5</v>
      </c>
      <c r="M26" s="80">
        <f>(3+2+6+6)/(9+8+8+8)</f>
        <v>0.51515151515151514</v>
      </c>
      <c r="N26" s="327" t="s">
        <v>24</v>
      </c>
      <c r="P26" s="66">
        <f>7+1+4</f>
        <v>12</v>
      </c>
    </row>
    <row r="27" spans="1:19" s="65" customFormat="1" ht="20.25" customHeight="1" x14ac:dyDescent="0.35">
      <c r="A27" s="329"/>
      <c r="B27" s="331"/>
      <c r="C27" s="333"/>
      <c r="D27" s="68" t="s">
        <v>208</v>
      </c>
      <c r="E27" s="69" t="s">
        <v>206</v>
      </c>
      <c r="F27" s="70" t="s">
        <v>46</v>
      </c>
      <c r="G27" s="81" t="s">
        <v>256</v>
      </c>
      <c r="H27" s="335"/>
      <c r="I27" s="71" t="s">
        <v>180</v>
      </c>
      <c r="J27" s="208"/>
      <c r="K27" s="337"/>
      <c r="L27" s="74"/>
      <c r="M27" s="74"/>
      <c r="N27" s="328"/>
      <c r="P27" s="66">
        <f>5+6+1+12</f>
        <v>24</v>
      </c>
    </row>
    <row r="28" spans="1:19" s="65" customFormat="1" ht="20.25" customHeight="1" x14ac:dyDescent="0.4">
      <c r="A28" s="315">
        <v>3</v>
      </c>
      <c r="B28" s="330"/>
      <c r="C28" s="332"/>
      <c r="D28" s="75" t="s">
        <v>209</v>
      </c>
      <c r="E28" s="76" t="s">
        <v>185</v>
      </c>
      <c r="F28" s="77" t="s">
        <v>46</v>
      </c>
      <c r="G28" s="78">
        <v>0</v>
      </c>
      <c r="H28" s="79">
        <v>0</v>
      </c>
      <c r="I28" s="334"/>
      <c r="J28" s="209"/>
      <c r="K28" s="336" t="s">
        <v>184</v>
      </c>
      <c r="L28" s="80">
        <f>0/4</f>
        <v>0</v>
      </c>
      <c r="M28" s="80">
        <f>(1+2+2)/(6+7+8+8)</f>
        <v>0.17241379310344829</v>
      </c>
      <c r="N28" s="327" t="s">
        <v>27</v>
      </c>
      <c r="P28" s="66">
        <f>2+12</f>
        <v>14</v>
      </c>
    </row>
    <row r="29" spans="1:19" s="65" customFormat="1" ht="20.25" customHeight="1" x14ac:dyDescent="0.35">
      <c r="A29" s="329"/>
      <c r="B29" s="331"/>
      <c r="C29" s="333"/>
      <c r="D29" s="68" t="s">
        <v>67</v>
      </c>
      <c r="E29" s="69" t="s">
        <v>68</v>
      </c>
      <c r="F29" s="70" t="s">
        <v>48</v>
      </c>
      <c r="G29" s="81" t="s">
        <v>257</v>
      </c>
      <c r="H29" s="71" t="s">
        <v>183</v>
      </c>
      <c r="I29" s="335"/>
      <c r="J29" s="208"/>
      <c r="K29" s="337"/>
      <c r="L29" s="73"/>
      <c r="M29" s="74"/>
      <c r="N29" s="328"/>
      <c r="P29" s="66">
        <f>12+4</f>
        <v>16</v>
      </c>
    </row>
    <row r="30" spans="1:19" s="65" customFormat="1" ht="20.25" customHeight="1" x14ac:dyDescent="0.4">
      <c r="A30" s="315">
        <v>4</v>
      </c>
      <c r="B30" s="317"/>
      <c r="C30" s="319"/>
      <c r="D30" s="210"/>
      <c r="E30" s="211"/>
      <c r="F30" s="212"/>
      <c r="G30" s="213"/>
      <c r="H30" s="214"/>
      <c r="I30" s="214"/>
      <c r="J30" s="321"/>
      <c r="K30" s="323"/>
      <c r="L30" s="281"/>
      <c r="M30" s="281"/>
      <c r="N30" s="325"/>
      <c r="P30" s="66">
        <v>0</v>
      </c>
    </row>
    <row r="31" spans="1:19" s="82" customFormat="1" ht="20.25" customHeight="1" thickBot="1" x14ac:dyDescent="0.4">
      <c r="A31" s="316"/>
      <c r="B31" s="318"/>
      <c r="C31" s="320"/>
      <c r="D31" s="215"/>
      <c r="E31" s="216"/>
      <c r="F31" s="217"/>
      <c r="G31" s="218"/>
      <c r="H31" s="219"/>
      <c r="I31" s="219"/>
      <c r="J31" s="322"/>
      <c r="K31" s="324"/>
      <c r="L31" s="282"/>
      <c r="M31" s="282"/>
      <c r="N31" s="326"/>
      <c r="P31" s="89">
        <v>0</v>
      </c>
    </row>
    <row r="32" spans="1:19" s="82" customFormat="1" ht="7.9" customHeight="1" thickTop="1" x14ac:dyDescent="0.35"/>
    <row r="33" spans="1:24" s="43" customFormat="1" ht="21.75" customHeight="1" x14ac:dyDescent="0.25">
      <c r="A33" s="312" t="s">
        <v>83</v>
      </c>
      <c r="B33" s="312"/>
      <c r="C33" s="312"/>
      <c r="D33" s="312"/>
      <c r="E33" s="312"/>
      <c r="F33" s="312"/>
      <c r="G33" s="312"/>
      <c r="H33" s="312"/>
      <c r="I33" s="312"/>
      <c r="J33" s="312"/>
      <c r="K33" s="312"/>
      <c r="L33" s="312"/>
      <c r="M33" s="312"/>
      <c r="N33" s="312"/>
    </row>
    <row r="34" spans="1:24" s="43" customFormat="1" ht="19.5" customHeight="1" x14ac:dyDescent="0.25">
      <c r="A34" s="313" t="s">
        <v>84</v>
      </c>
      <c r="B34" s="313"/>
      <c r="C34" s="313"/>
      <c r="D34" s="313"/>
      <c r="E34" s="313"/>
      <c r="F34" s="313"/>
      <c r="G34" s="313"/>
      <c r="H34" s="313"/>
      <c r="I34" s="313"/>
      <c r="J34" s="313"/>
      <c r="K34" s="313"/>
      <c r="L34" s="313"/>
      <c r="M34" s="313"/>
      <c r="N34" s="313"/>
    </row>
    <row r="35" spans="1:24" s="82" customFormat="1" ht="15.5" x14ac:dyDescent="0.35"/>
    <row r="36" spans="1:24" s="82" customFormat="1" ht="7.9" customHeight="1" x14ac:dyDescent="0.35"/>
    <row r="37" spans="1:24" s="93" customFormat="1" ht="12" customHeight="1" x14ac:dyDescent="0.25">
      <c r="A37" s="220"/>
      <c r="B37" s="314"/>
      <c r="C37" s="314"/>
      <c r="D37" s="221"/>
      <c r="E37" s="221"/>
      <c r="F37" s="286"/>
      <c r="G37" s="286"/>
      <c r="H37" s="286"/>
      <c r="I37" s="286"/>
      <c r="J37" s="287"/>
      <c r="K37" s="289" t="s">
        <v>12</v>
      </c>
      <c r="L37" s="290"/>
      <c r="M37" s="290"/>
      <c r="N37" s="291"/>
      <c r="O37" s="2"/>
      <c r="S37" s="112"/>
      <c r="T37" s="112"/>
      <c r="U37" s="112"/>
      <c r="V37" s="112"/>
      <c r="W37" s="112"/>
      <c r="X37" s="112"/>
    </row>
    <row r="38" spans="1:24" s="97" customFormat="1" ht="12" customHeight="1" x14ac:dyDescent="0.2">
      <c r="A38" s="112"/>
      <c r="B38" s="288"/>
      <c r="C38" s="288"/>
      <c r="D38" s="222"/>
      <c r="E38" s="222"/>
      <c r="F38" s="285"/>
      <c r="G38" s="285"/>
      <c r="H38" s="304"/>
      <c r="I38" s="304"/>
      <c r="J38" s="305"/>
      <c r="K38" s="306" t="s">
        <v>188</v>
      </c>
      <c r="L38" s="307"/>
      <c r="M38" s="307"/>
      <c r="N38" s="308"/>
      <c r="O38" s="24"/>
      <c r="S38" s="109"/>
      <c r="T38" s="109"/>
      <c r="U38" s="109"/>
      <c r="V38" s="109"/>
      <c r="W38" s="109"/>
      <c r="X38" s="109"/>
    </row>
    <row r="39" spans="1:24" s="97" customFormat="1" ht="12" customHeight="1" x14ac:dyDescent="0.2">
      <c r="A39" s="112"/>
      <c r="B39" s="288"/>
      <c r="C39" s="288"/>
      <c r="D39" s="222"/>
      <c r="E39" s="224"/>
      <c r="F39" s="285"/>
      <c r="G39" s="285"/>
      <c r="H39" s="286"/>
      <c r="I39" s="286"/>
      <c r="J39" s="287"/>
      <c r="K39" s="309"/>
      <c r="L39" s="310"/>
      <c r="M39" s="310"/>
      <c r="N39" s="311"/>
      <c r="O39" s="24"/>
      <c r="S39" s="109"/>
      <c r="T39" s="109"/>
      <c r="U39" s="109"/>
      <c r="V39" s="109"/>
      <c r="W39" s="109"/>
      <c r="X39" s="109"/>
    </row>
    <row r="40" spans="1:24" s="97" customFormat="1" ht="12" customHeight="1" x14ac:dyDescent="0.2">
      <c r="A40" s="112"/>
      <c r="B40" s="288"/>
      <c r="C40" s="288"/>
      <c r="D40" s="114"/>
      <c r="E40" s="114"/>
      <c r="F40" s="285"/>
      <c r="G40" s="285"/>
      <c r="H40" s="286"/>
      <c r="I40" s="286"/>
      <c r="J40" s="287"/>
      <c r="K40" s="289" t="s">
        <v>13</v>
      </c>
      <c r="L40" s="291"/>
      <c r="M40" s="289" t="s">
        <v>14</v>
      </c>
      <c r="N40" s="291"/>
      <c r="O40" s="24"/>
      <c r="S40" s="109"/>
      <c r="T40" s="109"/>
      <c r="U40" s="109"/>
      <c r="V40" s="109"/>
      <c r="W40" s="109"/>
      <c r="X40" s="109"/>
    </row>
    <row r="41" spans="1:24" s="97" customFormat="1" ht="12" customHeight="1" x14ac:dyDescent="0.2">
      <c r="A41" s="112"/>
      <c r="B41" s="288"/>
      <c r="C41" s="288"/>
      <c r="D41" s="112"/>
      <c r="E41" s="112"/>
      <c r="F41" s="285"/>
      <c r="G41" s="285"/>
      <c r="H41" s="286"/>
      <c r="I41" s="286"/>
      <c r="J41" s="287"/>
      <c r="K41" s="300">
        <v>45093</v>
      </c>
      <c r="L41" s="301"/>
      <c r="M41" s="302">
        <v>0.82291666666666663</v>
      </c>
      <c r="N41" s="303"/>
      <c r="O41" s="24"/>
      <c r="S41" s="109"/>
      <c r="T41" s="109"/>
      <c r="U41" s="109"/>
      <c r="V41" s="109"/>
      <c r="W41" s="109"/>
      <c r="X41" s="109"/>
    </row>
    <row r="42" spans="1:24" s="97" customFormat="1" ht="12" customHeight="1" x14ac:dyDescent="0.2">
      <c r="A42" s="112"/>
      <c r="B42" s="288"/>
      <c r="C42" s="288"/>
      <c r="D42" s="112"/>
      <c r="E42" s="112"/>
      <c r="F42" s="285"/>
      <c r="G42" s="285"/>
      <c r="H42" s="286"/>
      <c r="I42" s="286"/>
      <c r="J42" s="287"/>
      <c r="K42" s="289" t="s">
        <v>15</v>
      </c>
      <c r="L42" s="290"/>
      <c r="M42" s="290"/>
      <c r="N42" s="291"/>
      <c r="O42" s="2"/>
      <c r="S42" s="109"/>
      <c r="T42" s="109"/>
      <c r="U42" s="109"/>
      <c r="V42" s="109"/>
      <c r="W42" s="109"/>
      <c r="X42" s="109"/>
    </row>
    <row r="43" spans="1:24" s="97" customFormat="1" ht="12" customHeight="1" x14ac:dyDescent="0.2">
      <c r="A43" s="112"/>
      <c r="B43" s="288"/>
      <c r="C43" s="288"/>
      <c r="D43" s="112"/>
      <c r="E43" s="226"/>
      <c r="F43" s="285"/>
      <c r="G43" s="285"/>
      <c r="H43" s="286"/>
      <c r="I43" s="286"/>
      <c r="J43" s="287"/>
      <c r="K43" s="292"/>
      <c r="L43" s="293"/>
      <c r="M43" s="296" t="s">
        <v>192</v>
      </c>
      <c r="N43" s="297"/>
      <c r="O43" s="24"/>
      <c r="S43" s="109"/>
      <c r="T43" s="109"/>
      <c r="U43" s="109"/>
      <c r="V43" s="109"/>
      <c r="W43" s="109"/>
      <c r="X43" s="109"/>
    </row>
    <row r="44" spans="1:24" s="97" customFormat="1" ht="12" customHeight="1" x14ac:dyDescent="0.2">
      <c r="A44" s="112"/>
      <c r="B44" s="288"/>
      <c r="C44" s="288"/>
      <c r="D44" s="112"/>
      <c r="E44" s="112"/>
      <c r="F44" s="285"/>
      <c r="G44" s="285"/>
      <c r="H44" s="286"/>
      <c r="I44" s="286"/>
      <c r="J44" s="287"/>
      <c r="K44" s="294"/>
      <c r="L44" s="295"/>
      <c r="M44" s="298"/>
      <c r="N44" s="299"/>
      <c r="O44" s="24"/>
      <c r="S44" s="109"/>
      <c r="T44" s="109"/>
      <c r="U44" s="109"/>
      <c r="V44" s="109"/>
      <c r="W44" s="109"/>
      <c r="X44" s="109"/>
    </row>
    <row r="45" spans="1:24" s="97" customFormat="1" ht="12" customHeight="1" x14ac:dyDescent="0.2">
      <c r="A45" s="112"/>
      <c r="B45" s="288"/>
      <c r="C45" s="288"/>
      <c r="D45" s="112"/>
      <c r="E45" s="226"/>
      <c r="F45" s="285"/>
      <c r="G45" s="285"/>
      <c r="H45" s="286"/>
      <c r="I45" s="286"/>
      <c r="J45" s="287"/>
      <c r="K45" s="283" t="s">
        <v>16</v>
      </c>
      <c r="L45" s="284"/>
      <c r="M45" s="283" t="s">
        <v>40</v>
      </c>
      <c r="N45" s="284"/>
      <c r="O45" s="24"/>
      <c r="S45" s="109"/>
      <c r="T45" s="109"/>
      <c r="U45" s="109"/>
      <c r="V45" s="109"/>
      <c r="W45" s="109"/>
      <c r="X45" s="109"/>
    </row>
    <row r="176" spans="1:9" customFormat="1" ht="12.5" hidden="1" x14ac:dyDescent="0.25">
      <c r="A176" s="1" t="s">
        <v>73</v>
      </c>
      <c r="B176" s="1" t="str">
        <f>IF($G$6="МУЖЧИНЫ И ЖЕНЩИНЫ","МУЖЧИНЫ",IF($G$6="ДО 19 ЛЕТ","ЮНИОРЫ","ЮНОШИ"))</f>
        <v>ЮНИОРЫ</v>
      </c>
      <c r="C176" s="1" t="s">
        <v>18</v>
      </c>
      <c r="D176" s="1" t="s">
        <v>19</v>
      </c>
      <c r="E176" s="3"/>
      <c r="F176" s="3"/>
      <c r="G176" s="3"/>
      <c r="H176" s="3"/>
      <c r="I176" s="3"/>
    </row>
    <row r="177" spans="1:9" customFormat="1" ht="12.5" hidden="1" x14ac:dyDescent="0.25">
      <c r="A177" s="1" t="s">
        <v>20</v>
      </c>
      <c r="B177" s="1" t="str">
        <f>IF($G$6="МУЖЧИНЫ И ЖЕНЩИНЫ","ЖЕНЩИНЫ",IF($G$6="ДО 19 ЛЕТ","ЮНИОРКИ","ДЕВУШКИ"))</f>
        <v>ЮНИОРКИ</v>
      </c>
      <c r="C177" s="1" t="s">
        <v>21</v>
      </c>
      <c r="D177" s="1" t="s">
        <v>22</v>
      </c>
      <c r="E177" s="3"/>
      <c r="F177" s="3"/>
      <c r="G177" s="3"/>
      <c r="H177" s="3"/>
      <c r="I177" s="3"/>
    </row>
    <row r="178" spans="1:9" customFormat="1" ht="12.5" hidden="1" x14ac:dyDescent="0.25">
      <c r="A178" s="1" t="s">
        <v>23</v>
      </c>
      <c r="B178" s="1" t="str">
        <f>IF($G$6="МУЖЧИНЫ И ЖЕНЩИНЫ","МУЖЧИНЫ И ЖЕНЩИНЫ",IF($G$6="ДО 19 ЛЕТ","ЮНИОРЫ И ЮНИОРКИ","ЮНОШИ И ДЕВУШКИ"))</f>
        <v>ЮНИОРЫ И ЮНИОРКИ</v>
      </c>
      <c r="C178" s="1" t="s">
        <v>24</v>
      </c>
      <c r="D178" s="1" t="s">
        <v>25</v>
      </c>
      <c r="E178" s="3"/>
      <c r="F178" s="3"/>
      <c r="G178" s="3"/>
      <c r="H178" s="3"/>
      <c r="I178" s="3"/>
    </row>
    <row r="179" spans="1:9" customFormat="1" ht="12.5" hidden="1" x14ac:dyDescent="0.25">
      <c r="A179" s="1" t="s">
        <v>26</v>
      </c>
      <c r="B179" s="1"/>
      <c r="C179" s="1" t="s">
        <v>27</v>
      </c>
      <c r="D179" s="1" t="s">
        <v>28</v>
      </c>
      <c r="E179" s="3"/>
      <c r="F179" s="3"/>
      <c r="G179" s="3"/>
      <c r="H179" s="3"/>
      <c r="I179" s="3"/>
    </row>
    <row r="180" spans="1:9" customFormat="1" ht="12.5" hidden="1" x14ac:dyDescent="0.25">
      <c r="A180" s="1" t="s">
        <v>29</v>
      </c>
      <c r="B180" s="1"/>
      <c r="C180" s="1" t="s">
        <v>30</v>
      </c>
      <c r="D180" s="1" t="s">
        <v>31</v>
      </c>
      <c r="E180" s="3"/>
      <c r="F180" s="3"/>
      <c r="G180" s="3"/>
      <c r="H180" s="3"/>
      <c r="I180" s="3"/>
    </row>
    <row r="181" spans="1:9" customFormat="1" ht="12.5" hidden="1" x14ac:dyDescent="0.25">
      <c r="A181" s="1" t="s">
        <v>32</v>
      </c>
      <c r="B181" s="1"/>
      <c r="C181" s="1" t="s">
        <v>33</v>
      </c>
      <c r="D181" s="1"/>
      <c r="E181" s="3"/>
      <c r="F181" s="3"/>
      <c r="G181" s="3"/>
      <c r="H181" s="3"/>
      <c r="I181" s="3"/>
    </row>
    <row r="182" spans="1:9" customFormat="1" ht="12.5" hidden="1" x14ac:dyDescent="0.25">
      <c r="A182" s="1"/>
      <c r="B182" s="1"/>
      <c r="C182" s="1" t="s">
        <v>34</v>
      </c>
      <c r="D182" s="1"/>
      <c r="E182" s="3"/>
      <c r="F182" s="3"/>
      <c r="G182" s="3"/>
      <c r="H182" s="3"/>
      <c r="I182" s="3"/>
    </row>
  </sheetData>
  <mergeCells count="104">
    <mergeCell ref="A6:D6"/>
    <mergeCell ref="E6:F6"/>
    <mergeCell ref="G6:I6"/>
    <mergeCell ref="J6:L6"/>
    <mergeCell ref="A8:N8"/>
    <mergeCell ref="A9:N9"/>
    <mergeCell ref="A1:N1"/>
    <mergeCell ref="A2:N2"/>
    <mergeCell ref="A3:N3"/>
    <mergeCell ref="C4:J4"/>
    <mergeCell ref="A5:D5"/>
    <mergeCell ref="E5:F5"/>
    <mergeCell ref="G5:I5"/>
    <mergeCell ref="J5:L5"/>
    <mergeCell ref="N11:N12"/>
    <mergeCell ref="A13:A14"/>
    <mergeCell ref="B13:B14"/>
    <mergeCell ref="C13:C14"/>
    <mergeCell ref="H13:H14"/>
    <mergeCell ref="K13:K14"/>
    <mergeCell ref="N13:N14"/>
    <mergeCell ref="A11:A12"/>
    <mergeCell ref="B11:B12"/>
    <mergeCell ref="C11:C12"/>
    <mergeCell ref="G11:G12"/>
    <mergeCell ref="K11:K12"/>
    <mergeCell ref="A22:N22"/>
    <mergeCell ref="A24:A25"/>
    <mergeCell ref="B24:B25"/>
    <mergeCell ref="C24:C25"/>
    <mergeCell ref="G24:G25"/>
    <mergeCell ref="K24:K25"/>
    <mergeCell ref="N24:N25"/>
    <mergeCell ref="N15:N16"/>
    <mergeCell ref="A17:A18"/>
    <mergeCell ref="B17:B18"/>
    <mergeCell ref="C17:C18"/>
    <mergeCell ref="J17:J18"/>
    <mergeCell ref="K17:K18"/>
    <mergeCell ref="N17:N18"/>
    <mergeCell ref="A15:A16"/>
    <mergeCell ref="B15:B16"/>
    <mergeCell ref="C15:C16"/>
    <mergeCell ref="I15:I16"/>
    <mergeCell ref="K15:K16"/>
    <mergeCell ref="A30:A31"/>
    <mergeCell ref="B30:B31"/>
    <mergeCell ref="C30:C31"/>
    <mergeCell ref="J30:J31"/>
    <mergeCell ref="K30:K31"/>
    <mergeCell ref="N30:N31"/>
    <mergeCell ref="N26:N27"/>
    <mergeCell ref="A28:A29"/>
    <mergeCell ref="B28:B29"/>
    <mergeCell ref="C28:C29"/>
    <mergeCell ref="I28:I29"/>
    <mergeCell ref="K28:K29"/>
    <mergeCell ref="N28:N29"/>
    <mergeCell ref="A26:A27"/>
    <mergeCell ref="B26:B27"/>
    <mergeCell ref="C26:C27"/>
    <mergeCell ref="H26:H27"/>
    <mergeCell ref="K26:K27"/>
    <mergeCell ref="B38:C38"/>
    <mergeCell ref="F38:G38"/>
    <mergeCell ref="H38:J38"/>
    <mergeCell ref="K38:N38"/>
    <mergeCell ref="B39:C39"/>
    <mergeCell ref="F39:G39"/>
    <mergeCell ref="H39:J39"/>
    <mergeCell ref="K39:N39"/>
    <mergeCell ref="A33:N33"/>
    <mergeCell ref="A34:N34"/>
    <mergeCell ref="B37:C37"/>
    <mergeCell ref="F37:G37"/>
    <mergeCell ref="H37:J37"/>
    <mergeCell ref="K37:N37"/>
    <mergeCell ref="B40:C40"/>
    <mergeCell ref="F40:G40"/>
    <mergeCell ref="H40:J40"/>
    <mergeCell ref="K40:L40"/>
    <mergeCell ref="M40:N40"/>
    <mergeCell ref="B41:C41"/>
    <mergeCell ref="F41:G41"/>
    <mergeCell ref="H41:J41"/>
    <mergeCell ref="K41:L41"/>
    <mergeCell ref="M41:N41"/>
    <mergeCell ref="M45:N45"/>
    <mergeCell ref="F44:G44"/>
    <mergeCell ref="H44:J44"/>
    <mergeCell ref="B45:C45"/>
    <mergeCell ref="F45:G45"/>
    <mergeCell ref="H45:J45"/>
    <mergeCell ref="K45:L45"/>
    <mergeCell ref="B42:C42"/>
    <mergeCell ref="F42:G42"/>
    <mergeCell ref="H42:J42"/>
    <mergeCell ref="K42:N42"/>
    <mergeCell ref="B43:C43"/>
    <mergeCell ref="F43:G43"/>
    <mergeCell ref="H43:J43"/>
    <mergeCell ref="K43:L44"/>
    <mergeCell ref="M43:N44"/>
    <mergeCell ref="B44:C44"/>
  </mergeCells>
  <dataValidations count="4">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84FA0E5F-F88C-4D13-8325-5B8F3D345ED3}">
      <formula1>$A$176:$A$181</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42:L65542 JF65542:JH65542 TB65542:TD65542 ACX65542:ACZ65542 AMT65542:AMV65542 AWP65542:AWR65542 BGL65542:BGN65542 BQH65542:BQJ65542 CAD65542:CAF65542 CJZ65542:CKB65542 CTV65542:CTX65542 DDR65542:DDT65542 DNN65542:DNP65542 DXJ65542:DXL65542 EHF65542:EHH65542 ERB65542:ERD65542 FAX65542:FAZ65542 FKT65542:FKV65542 FUP65542:FUR65542 GEL65542:GEN65542 GOH65542:GOJ65542 GYD65542:GYF65542 HHZ65542:HIB65542 HRV65542:HRX65542 IBR65542:IBT65542 ILN65542:ILP65542 IVJ65542:IVL65542 JFF65542:JFH65542 JPB65542:JPD65542 JYX65542:JYZ65542 KIT65542:KIV65542 KSP65542:KSR65542 LCL65542:LCN65542 LMH65542:LMJ65542 LWD65542:LWF65542 MFZ65542:MGB65542 MPV65542:MPX65542 MZR65542:MZT65542 NJN65542:NJP65542 NTJ65542:NTL65542 ODF65542:ODH65542 ONB65542:OND65542 OWX65542:OWZ65542 PGT65542:PGV65542 PQP65542:PQR65542 QAL65542:QAN65542 QKH65542:QKJ65542 QUD65542:QUF65542 RDZ65542:REB65542 RNV65542:RNX65542 RXR65542:RXT65542 SHN65542:SHP65542 SRJ65542:SRL65542 TBF65542:TBH65542 TLB65542:TLD65542 TUX65542:TUZ65542 UET65542:UEV65542 UOP65542:UOR65542 UYL65542:UYN65542 VIH65542:VIJ65542 VSD65542:VSF65542 WBZ65542:WCB65542 WLV65542:WLX65542 WVR65542:WVT65542 J131078:L131078 JF131078:JH131078 TB131078:TD131078 ACX131078:ACZ131078 AMT131078:AMV131078 AWP131078:AWR131078 BGL131078:BGN131078 BQH131078:BQJ131078 CAD131078:CAF131078 CJZ131078:CKB131078 CTV131078:CTX131078 DDR131078:DDT131078 DNN131078:DNP131078 DXJ131078:DXL131078 EHF131078:EHH131078 ERB131078:ERD131078 FAX131078:FAZ131078 FKT131078:FKV131078 FUP131078:FUR131078 GEL131078:GEN131078 GOH131078:GOJ131078 GYD131078:GYF131078 HHZ131078:HIB131078 HRV131078:HRX131078 IBR131078:IBT131078 ILN131078:ILP131078 IVJ131078:IVL131078 JFF131078:JFH131078 JPB131078:JPD131078 JYX131078:JYZ131078 KIT131078:KIV131078 KSP131078:KSR131078 LCL131078:LCN131078 LMH131078:LMJ131078 LWD131078:LWF131078 MFZ131078:MGB131078 MPV131078:MPX131078 MZR131078:MZT131078 NJN131078:NJP131078 NTJ131078:NTL131078 ODF131078:ODH131078 ONB131078:OND131078 OWX131078:OWZ131078 PGT131078:PGV131078 PQP131078:PQR131078 QAL131078:QAN131078 QKH131078:QKJ131078 QUD131078:QUF131078 RDZ131078:REB131078 RNV131078:RNX131078 RXR131078:RXT131078 SHN131078:SHP131078 SRJ131078:SRL131078 TBF131078:TBH131078 TLB131078:TLD131078 TUX131078:TUZ131078 UET131078:UEV131078 UOP131078:UOR131078 UYL131078:UYN131078 VIH131078:VIJ131078 VSD131078:VSF131078 WBZ131078:WCB131078 WLV131078:WLX131078 WVR131078:WVT131078 J196614:L196614 JF196614:JH196614 TB196614:TD196614 ACX196614:ACZ196614 AMT196614:AMV196614 AWP196614:AWR196614 BGL196614:BGN196614 BQH196614:BQJ196614 CAD196614:CAF196614 CJZ196614:CKB196614 CTV196614:CTX196614 DDR196614:DDT196614 DNN196614:DNP196614 DXJ196614:DXL196614 EHF196614:EHH196614 ERB196614:ERD196614 FAX196614:FAZ196614 FKT196614:FKV196614 FUP196614:FUR196614 GEL196614:GEN196614 GOH196614:GOJ196614 GYD196614:GYF196614 HHZ196614:HIB196614 HRV196614:HRX196614 IBR196614:IBT196614 ILN196614:ILP196614 IVJ196614:IVL196614 JFF196614:JFH196614 JPB196614:JPD196614 JYX196614:JYZ196614 KIT196614:KIV196614 KSP196614:KSR196614 LCL196614:LCN196614 LMH196614:LMJ196614 LWD196614:LWF196614 MFZ196614:MGB196614 MPV196614:MPX196614 MZR196614:MZT196614 NJN196614:NJP196614 NTJ196614:NTL196614 ODF196614:ODH196614 ONB196614:OND196614 OWX196614:OWZ196614 PGT196614:PGV196614 PQP196614:PQR196614 QAL196614:QAN196614 QKH196614:QKJ196614 QUD196614:QUF196614 RDZ196614:REB196614 RNV196614:RNX196614 RXR196614:RXT196614 SHN196614:SHP196614 SRJ196614:SRL196614 TBF196614:TBH196614 TLB196614:TLD196614 TUX196614:TUZ196614 UET196614:UEV196614 UOP196614:UOR196614 UYL196614:UYN196614 VIH196614:VIJ196614 VSD196614:VSF196614 WBZ196614:WCB196614 WLV196614:WLX196614 WVR196614:WVT196614 J262150:L262150 JF262150:JH262150 TB262150:TD262150 ACX262150:ACZ262150 AMT262150:AMV262150 AWP262150:AWR262150 BGL262150:BGN262150 BQH262150:BQJ262150 CAD262150:CAF262150 CJZ262150:CKB262150 CTV262150:CTX262150 DDR262150:DDT262150 DNN262150:DNP262150 DXJ262150:DXL262150 EHF262150:EHH262150 ERB262150:ERD262150 FAX262150:FAZ262150 FKT262150:FKV262150 FUP262150:FUR262150 GEL262150:GEN262150 GOH262150:GOJ262150 GYD262150:GYF262150 HHZ262150:HIB262150 HRV262150:HRX262150 IBR262150:IBT262150 ILN262150:ILP262150 IVJ262150:IVL262150 JFF262150:JFH262150 JPB262150:JPD262150 JYX262150:JYZ262150 KIT262150:KIV262150 KSP262150:KSR262150 LCL262150:LCN262150 LMH262150:LMJ262150 LWD262150:LWF262150 MFZ262150:MGB262150 MPV262150:MPX262150 MZR262150:MZT262150 NJN262150:NJP262150 NTJ262150:NTL262150 ODF262150:ODH262150 ONB262150:OND262150 OWX262150:OWZ262150 PGT262150:PGV262150 PQP262150:PQR262150 QAL262150:QAN262150 QKH262150:QKJ262150 QUD262150:QUF262150 RDZ262150:REB262150 RNV262150:RNX262150 RXR262150:RXT262150 SHN262150:SHP262150 SRJ262150:SRL262150 TBF262150:TBH262150 TLB262150:TLD262150 TUX262150:TUZ262150 UET262150:UEV262150 UOP262150:UOR262150 UYL262150:UYN262150 VIH262150:VIJ262150 VSD262150:VSF262150 WBZ262150:WCB262150 WLV262150:WLX262150 WVR262150:WVT262150 J327686:L327686 JF327686:JH327686 TB327686:TD327686 ACX327686:ACZ327686 AMT327686:AMV327686 AWP327686:AWR327686 BGL327686:BGN327686 BQH327686:BQJ327686 CAD327686:CAF327686 CJZ327686:CKB327686 CTV327686:CTX327686 DDR327686:DDT327686 DNN327686:DNP327686 DXJ327686:DXL327686 EHF327686:EHH327686 ERB327686:ERD327686 FAX327686:FAZ327686 FKT327686:FKV327686 FUP327686:FUR327686 GEL327686:GEN327686 GOH327686:GOJ327686 GYD327686:GYF327686 HHZ327686:HIB327686 HRV327686:HRX327686 IBR327686:IBT327686 ILN327686:ILP327686 IVJ327686:IVL327686 JFF327686:JFH327686 JPB327686:JPD327686 JYX327686:JYZ327686 KIT327686:KIV327686 KSP327686:KSR327686 LCL327686:LCN327686 LMH327686:LMJ327686 LWD327686:LWF327686 MFZ327686:MGB327686 MPV327686:MPX327686 MZR327686:MZT327686 NJN327686:NJP327686 NTJ327686:NTL327686 ODF327686:ODH327686 ONB327686:OND327686 OWX327686:OWZ327686 PGT327686:PGV327686 PQP327686:PQR327686 QAL327686:QAN327686 QKH327686:QKJ327686 QUD327686:QUF327686 RDZ327686:REB327686 RNV327686:RNX327686 RXR327686:RXT327686 SHN327686:SHP327686 SRJ327686:SRL327686 TBF327686:TBH327686 TLB327686:TLD327686 TUX327686:TUZ327686 UET327686:UEV327686 UOP327686:UOR327686 UYL327686:UYN327686 VIH327686:VIJ327686 VSD327686:VSF327686 WBZ327686:WCB327686 WLV327686:WLX327686 WVR327686:WVT327686 J393222:L393222 JF393222:JH393222 TB393222:TD393222 ACX393222:ACZ393222 AMT393222:AMV393222 AWP393222:AWR393222 BGL393222:BGN393222 BQH393222:BQJ393222 CAD393222:CAF393222 CJZ393222:CKB393222 CTV393222:CTX393222 DDR393222:DDT393222 DNN393222:DNP393222 DXJ393222:DXL393222 EHF393222:EHH393222 ERB393222:ERD393222 FAX393222:FAZ393222 FKT393222:FKV393222 FUP393222:FUR393222 GEL393222:GEN393222 GOH393222:GOJ393222 GYD393222:GYF393222 HHZ393222:HIB393222 HRV393222:HRX393222 IBR393222:IBT393222 ILN393222:ILP393222 IVJ393222:IVL393222 JFF393222:JFH393222 JPB393222:JPD393222 JYX393222:JYZ393222 KIT393222:KIV393222 KSP393222:KSR393222 LCL393222:LCN393222 LMH393222:LMJ393222 LWD393222:LWF393222 MFZ393222:MGB393222 MPV393222:MPX393222 MZR393222:MZT393222 NJN393222:NJP393222 NTJ393222:NTL393222 ODF393222:ODH393222 ONB393222:OND393222 OWX393222:OWZ393222 PGT393222:PGV393222 PQP393222:PQR393222 QAL393222:QAN393222 QKH393222:QKJ393222 QUD393222:QUF393222 RDZ393222:REB393222 RNV393222:RNX393222 RXR393222:RXT393222 SHN393222:SHP393222 SRJ393222:SRL393222 TBF393222:TBH393222 TLB393222:TLD393222 TUX393222:TUZ393222 UET393222:UEV393222 UOP393222:UOR393222 UYL393222:UYN393222 VIH393222:VIJ393222 VSD393222:VSF393222 WBZ393222:WCB393222 WLV393222:WLX393222 WVR393222:WVT393222 J458758:L458758 JF458758:JH458758 TB458758:TD458758 ACX458758:ACZ458758 AMT458758:AMV458758 AWP458758:AWR458758 BGL458758:BGN458758 BQH458758:BQJ458758 CAD458758:CAF458758 CJZ458758:CKB458758 CTV458758:CTX458758 DDR458758:DDT458758 DNN458758:DNP458758 DXJ458758:DXL458758 EHF458758:EHH458758 ERB458758:ERD458758 FAX458758:FAZ458758 FKT458758:FKV458758 FUP458758:FUR458758 GEL458758:GEN458758 GOH458758:GOJ458758 GYD458758:GYF458758 HHZ458758:HIB458758 HRV458758:HRX458758 IBR458758:IBT458758 ILN458758:ILP458758 IVJ458758:IVL458758 JFF458758:JFH458758 JPB458758:JPD458758 JYX458758:JYZ458758 KIT458758:KIV458758 KSP458758:KSR458758 LCL458758:LCN458758 LMH458758:LMJ458758 LWD458758:LWF458758 MFZ458758:MGB458758 MPV458758:MPX458758 MZR458758:MZT458758 NJN458758:NJP458758 NTJ458758:NTL458758 ODF458758:ODH458758 ONB458758:OND458758 OWX458758:OWZ458758 PGT458758:PGV458758 PQP458758:PQR458758 QAL458758:QAN458758 QKH458758:QKJ458758 QUD458758:QUF458758 RDZ458758:REB458758 RNV458758:RNX458758 RXR458758:RXT458758 SHN458758:SHP458758 SRJ458758:SRL458758 TBF458758:TBH458758 TLB458758:TLD458758 TUX458758:TUZ458758 UET458758:UEV458758 UOP458758:UOR458758 UYL458758:UYN458758 VIH458758:VIJ458758 VSD458758:VSF458758 WBZ458758:WCB458758 WLV458758:WLX458758 WVR458758:WVT458758 J524294:L524294 JF524294:JH524294 TB524294:TD524294 ACX524294:ACZ524294 AMT524294:AMV524294 AWP524294:AWR524294 BGL524294:BGN524294 BQH524294:BQJ524294 CAD524294:CAF524294 CJZ524294:CKB524294 CTV524294:CTX524294 DDR524294:DDT524294 DNN524294:DNP524294 DXJ524294:DXL524294 EHF524294:EHH524294 ERB524294:ERD524294 FAX524294:FAZ524294 FKT524294:FKV524294 FUP524294:FUR524294 GEL524294:GEN524294 GOH524294:GOJ524294 GYD524294:GYF524294 HHZ524294:HIB524294 HRV524294:HRX524294 IBR524294:IBT524294 ILN524294:ILP524294 IVJ524294:IVL524294 JFF524294:JFH524294 JPB524294:JPD524294 JYX524294:JYZ524294 KIT524294:KIV524294 KSP524294:KSR524294 LCL524294:LCN524294 LMH524294:LMJ524294 LWD524294:LWF524294 MFZ524294:MGB524294 MPV524294:MPX524294 MZR524294:MZT524294 NJN524294:NJP524294 NTJ524294:NTL524294 ODF524294:ODH524294 ONB524294:OND524294 OWX524294:OWZ524294 PGT524294:PGV524294 PQP524294:PQR524294 QAL524294:QAN524294 QKH524294:QKJ524294 QUD524294:QUF524294 RDZ524294:REB524294 RNV524294:RNX524294 RXR524294:RXT524294 SHN524294:SHP524294 SRJ524294:SRL524294 TBF524294:TBH524294 TLB524294:TLD524294 TUX524294:TUZ524294 UET524294:UEV524294 UOP524294:UOR524294 UYL524294:UYN524294 VIH524294:VIJ524294 VSD524294:VSF524294 WBZ524294:WCB524294 WLV524294:WLX524294 WVR524294:WVT524294 J589830:L589830 JF589830:JH589830 TB589830:TD589830 ACX589830:ACZ589830 AMT589830:AMV589830 AWP589830:AWR589830 BGL589830:BGN589830 BQH589830:BQJ589830 CAD589830:CAF589830 CJZ589830:CKB589830 CTV589830:CTX589830 DDR589830:DDT589830 DNN589830:DNP589830 DXJ589830:DXL589830 EHF589830:EHH589830 ERB589830:ERD589830 FAX589830:FAZ589830 FKT589830:FKV589830 FUP589830:FUR589830 GEL589830:GEN589830 GOH589830:GOJ589830 GYD589830:GYF589830 HHZ589830:HIB589830 HRV589830:HRX589830 IBR589830:IBT589830 ILN589830:ILP589830 IVJ589830:IVL589830 JFF589830:JFH589830 JPB589830:JPD589830 JYX589830:JYZ589830 KIT589830:KIV589830 KSP589830:KSR589830 LCL589830:LCN589830 LMH589830:LMJ589830 LWD589830:LWF589830 MFZ589830:MGB589830 MPV589830:MPX589830 MZR589830:MZT589830 NJN589830:NJP589830 NTJ589830:NTL589830 ODF589830:ODH589830 ONB589830:OND589830 OWX589830:OWZ589830 PGT589830:PGV589830 PQP589830:PQR589830 QAL589830:QAN589830 QKH589830:QKJ589830 QUD589830:QUF589830 RDZ589830:REB589830 RNV589830:RNX589830 RXR589830:RXT589830 SHN589830:SHP589830 SRJ589830:SRL589830 TBF589830:TBH589830 TLB589830:TLD589830 TUX589830:TUZ589830 UET589830:UEV589830 UOP589830:UOR589830 UYL589830:UYN589830 VIH589830:VIJ589830 VSD589830:VSF589830 WBZ589830:WCB589830 WLV589830:WLX589830 WVR589830:WVT589830 J655366:L655366 JF655366:JH655366 TB655366:TD655366 ACX655366:ACZ655366 AMT655366:AMV655366 AWP655366:AWR655366 BGL655366:BGN655366 BQH655366:BQJ655366 CAD655366:CAF655366 CJZ655366:CKB655366 CTV655366:CTX655366 DDR655366:DDT655366 DNN655366:DNP655366 DXJ655366:DXL655366 EHF655366:EHH655366 ERB655366:ERD655366 FAX655366:FAZ655366 FKT655366:FKV655366 FUP655366:FUR655366 GEL655366:GEN655366 GOH655366:GOJ655366 GYD655366:GYF655366 HHZ655366:HIB655366 HRV655366:HRX655366 IBR655366:IBT655366 ILN655366:ILP655366 IVJ655366:IVL655366 JFF655366:JFH655366 JPB655366:JPD655366 JYX655366:JYZ655366 KIT655366:KIV655366 KSP655366:KSR655366 LCL655366:LCN655366 LMH655366:LMJ655366 LWD655366:LWF655366 MFZ655366:MGB655366 MPV655366:MPX655366 MZR655366:MZT655366 NJN655366:NJP655366 NTJ655366:NTL655366 ODF655366:ODH655366 ONB655366:OND655366 OWX655366:OWZ655366 PGT655366:PGV655366 PQP655366:PQR655366 QAL655366:QAN655366 QKH655366:QKJ655366 QUD655366:QUF655366 RDZ655366:REB655366 RNV655366:RNX655366 RXR655366:RXT655366 SHN655366:SHP655366 SRJ655366:SRL655366 TBF655366:TBH655366 TLB655366:TLD655366 TUX655366:TUZ655366 UET655366:UEV655366 UOP655366:UOR655366 UYL655366:UYN655366 VIH655366:VIJ655366 VSD655366:VSF655366 WBZ655366:WCB655366 WLV655366:WLX655366 WVR655366:WVT655366 J720902:L720902 JF720902:JH720902 TB720902:TD720902 ACX720902:ACZ720902 AMT720902:AMV720902 AWP720902:AWR720902 BGL720902:BGN720902 BQH720902:BQJ720902 CAD720902:CAF720902 CJZ720902:CKB720902 CTV720902:CTX720902 DDR720902:DDT720902 DNN720902:DNP720902 DXJ720902:DXL720902 EHF720902:EHH720902 ERB720902:ERD720902 FAX720902:FAZ720902 FKT720902:FKV720902 FUP720902:FUR720902 GEL720902:GEN720902 GOH720902:GOJ720902 GYD720902:GYF720902 HHZ720902:HIB720902 HRV720902:HRX720902 IBR720902:IBT720902 ILN720902:ILP720902 IVJ720902:IVL720902 JFF720902:JFH720902 JPB720902:JPD720902 JYX720902:JYZ720902 KIT720902:KIV720902 KSP720902:KSR720902 LCL720902:LCN720902 LMH720902:LMJ720902 LWD720902:LWF720902 MFZ720902:MGB720902 MPV720902:MPX720902 MZR720902:MZT720902 NJN720902:NJP720902 NTJ720902:NTL720902 ODF720902:ODH720902 ONB720902:OND720902 OWX720902:OWZ720902 PGT720902:PGV720902 PQP720902:PQR720902 QAL720902:QAN720902 QKH720902:QKJ720902 QUD720902:QUF720902 RDZ720902:REB720902 RNV720902:RNX720902 RXR720902:RXT720902 SHN720902:SHP720902 SRJ720902:SRL720902 TBF720902:TBH720902 TLB720902:TLD720902 TUX720902:TUZ720902 UET720902:UEV720902 UOP720902:UOR720902 UYL720902:UYN720902 VIH720902:VIJ720902 VSD720902:VSF720902 WBZ720902:WCB720902 WLV720902:WLX720902 WVR720902:WVT720902 J786438:L786438 JF786438:JH786438 TB786438:TD786438 ACX786438:ACZ786438 AMT786438:AMV786438 AWP786438:AWR786438 BGL786438:BGN786438 BQH786438:BQJ786438 CAD786438:CAF786438 CJZ786438:CKB786438 CTV786438:CTX786438 DDR786438:DDT786438 DNN786438:DNP786438 DXJ786438:DXL786438 EHF786438:EHH786438 ERB786438:ERD786438 FAX786438:FAZ786438 FKT786438:FKV786438 FUP786438:FUR786438 GEL786438:GEN786438 GOH786438:GOJ786438 GYD786438:GYF786438 HHZ786438:HIB786438 HRV786438:HRX786438 IBR786438:IBT786438 ILN786438:ILP786438 IVJ786438:IVL786438 JFF786438:JFH786438 JPB786438:JPD786438 JYX786438:JYZ786438 KIT786438:KIV786438 KSP786438:KSR786438 LCL786438:LCN786438 LMH786438:LMJ786438 LWD786438:LWF786438 MFZ786438:MGB786438 MPV786438:MPX786438 MZR786438:MZT786438 NJN786438:NJP786438 NTJ786438:NTL786438 ODF786438:ODH786438 ONB786438:OND786438 OWX786438:OWZ786438 PGT786438:PGV786438 PQP786438:PQR786438 QAL786438:QAN786438 QKH786438:QKJ786438 QUD786438:QUF786438 RDZ786438:REB786438 RNV786438:RNX786438 RXR786438:RXT786438 SHN786438:SHP786438 SRJ786438:SRL786438 TBF786438:TBH786438 TLB786438:TLD786438 TUX786438:TUZ786438 UET786438:UEV786438 UOP786438:UOR786438 UYL786438:UYN786438 VIH786438:VIJ786438 VSD786438:VSF786438 WBZ786438:WCB786438 WLV786438:WLX786438 WVR786438:WVT786438 J851974:L851974 JF851974:JH851974 TB851974:TD851974 ACX851974:ACZ851974 AMT851974:AMV851974 AWP851974:AWR851974 BGL851974:BGN851974 BQH851974:BQJ851974 CAD851974:CAF851974 CJZ851974:CKB851974 CTV851974:CTX851974 DDR851974:DDT851974 DNN851974:DNP851974 DXJ851974:DXL851974 EHF851974:EHH851974 ERB851974:ERD851974 FAX851974:FAZ851974 FKT851974:FKV851974 FUP851974:FUR851974 GEL851974:GEN851974 GOH851974:GOJ851974 GYD851974:GYF851974 HHZ851974:HIB851974 HRV851974:HRX851974 IBR851974:IBT851974 ILN851974:ILP851974 IVJ851974:IVL851974 JFF851974:JFH851974 JPB851974:JPD851974 JYX851974:JYZ851974 KIT851974:KIV851974 KSP851974:KSR851974 LCL851974:LCN851974 LMH851974:LMJ851974 LWD851974:LWF851974 MFZ851974:MGB851974 MPV851974:MPX851974 MZR851974:MZT851974 NJN851974:NJP851974 NTJ851974:NTL851974 ODF851974:ODH851974 ONB851974:OND851974 OWX851974:OWZ851974 PGT851974:PGV851974 PQP851974:PQR851974 QAL851974:QAN851974 QKH851974:QKJ851974 QUD851974:QUF851974 RDZ851974:REB851974 RNV851974:RNX851974 RXR851974:RXT851974 SHN851974:SHP851974 SRJ851974:SRL851974 TBF851974:TBH851974 TLB851974:TLD851974 TUX851974:TUZ851974 UET851974:UEV851974 UOP851974:UOR851974 UYL851974:UYN851974 VIH851974:VIJ851974 VSD851974:VSF851974 WBZ851974:WCB851974 WLV851974:WLX851974 WVR851974:WVT851974 J917510:L917510 JF917510:JH917510 TB917510:TD917510 ACX917510:ACZ917510 AMT917510:AMV917510 AWP917510:AWR917510 BGL917510:BGN917510 BQH917510:BQJ917510 CAD917510:CAF917510 CJZ917510:CKB917510 CTV917510:CTX917510 DDR917510:DDT917510 DNN917510:DNP917510 DXJ917510:DXL917510 EHF917510:EHH917510 ERB917510:ERD917510 FAX917510:FAZ917510 FKT917510:FKV917510 FUP917510:FUR917510 GEL917510:GEN917510 GOH917510:GOJ917510 GYD917510:GYF917510 HHZ917510:HIB917510 HRV917510:HRX917510 IBR917510:IBT917510 ILN917510:ILP917510 IVJ917510:IVL917510 JFF917510:JFH917510 JPB917510:JPD917510 JYX917510:JYZ917510 KIT917510:KIV917510 KSP917510:KSR917510 LCL917510:LCN917510 LMH917510:LMJ917510 LWD917510:LWF917510 MFZ917510:MGB917510 MPV917510:MPX917510 MZR917510:MZT917510 NJN917510:NJP917510 NTJ917510:NTL917510 ODF917510:ODH917510 ONB917510:OND917510 OWX917510:OWZ917510 PGT917510:PGV917510 PQP917510:PQR917510 QAL917510:QAN917510 QKH917510:QKJ917510 QUD917510:QUF917510 RDZ917510:REB917510 RNV917510:RNX917510 RXR917510:RXT917510 SHN917510:SHP917510 SRJ917510:SRL917510 TBF917510:TBH917510 TLB917510:TLD917510 TUX917510:TUZ917510 UET917510:UEV917510 UOP917510:UOR917510 UYL917510:UYN917510 VIH917510:VIJ917510 VSD917510:VSF917510 WBZ917510:WCB917510 WLV917510:WLX917510 WVR917510:WVT917510 J983046:L983046 JF983046:JH983046 TB983046:TD983046 ACX983046:ACZ983046 AMT983046:AMV983046 AWP983046:AWR983046 BGL983046:BGN983046 BQH983046:BQJ983046 CAD983046:CAF983046 CJZ983046:CKB983046 CTV983046:CTX983046 DDR983046:DDT983046 DNN983046:DNP983046 DXJ983046:DXL983046 EHF983046:EHH983046 ERB983046:ERD983046 FAX983046:FAZ983046 FKT983046:FKV983046 FUP983046:FUR983046 GEL983046:GEN983046 GOH983046:GOJ983046 GYD983046:GYF983046 HHZ983046:HIB983046 HRV983046:HRX983046 IBR983046:IBT983046 ILN983046:ILP983046 IVJ983046:IVL983046 JFF983046:JFH983046 JPB983046:JPD983046 JYX983046:JYZ983046 KIT983046:KIV983046 KSP983046:KSR983046 LCL983046:LCN983046 LMH983046:LMJ983046 LWD983046:LWF983046 MFZ983046:MGB983046 MPV983046:MPX983046 MZR983046:MZT983046 NJN983046:NJP983046 NTJ983046:NTL983046 ODF983046:ODH983046 ONB983046:OND983046 OWX983046:OWZ983046 PGT983046:PGV983046 PQP983046:PQR983046 QAL983046:QAN983046 QKH983046:QKJ983046 QUD983046:QUF983046 RDZ983046:REB983046 RNV983046:RNX983046 RXR983046:RXT983046 SHN983046:SHP983046 SRJ983046:SRL983046 TBF983046:TBH983046 TLB983046:TLD983046 TUX983046:TUZ983046 UET983046:UEV983046 UOP983046:UOR983046 UYL983046:UYN983046 VIH983046:VIJ983046 VSD983046:VSF983046 WBZ983046:WCB983046 WLV983046:WLX983046 WVR983046:WVT983046" xr:uid="{57F80AEB-3CF1-4A44-ACDB-0269E26D0665}">
      <formula1>$B$176:$B$178</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xr:uid="{E47E12E8-4100-4F85-ADFD-5A281DAE8976}">
      <formula1>$C$176:$C$182</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2C6AC8DF-5EA4-40A0-91A9-06DE19935B1A}">
      <formula1>$D$176:$D$180</formula1>
    </dataValidation>
  </dataValidations>
  <printOptions horizontalCentered="1"/>
  <pageMargins left="0.15748031496062992" right="0.15748031496062992" top="0.51181102362204722" bottom="0.23622047244094491" header="0.15748031496062992" footer="0.19685039370078741"/>
  <pageSetup paperSize="9" scale="70" orientation="landscape"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5361" r:id="rId5" name="Label 1">
              <controlPr defaultSize="0" print="0" autoFill="0" autoLine="0" autoPict="0">
                <anchor moveWithCells="1" sizeWithCells="1">
                  <from>
                    <xdr:col>0</xdr:col>
                    <xdr:colOff>0</xdr:colOff>
                    <xdr:row>48</xdr:row>
                    <xdr:rowOff>69850</xdr:rowOff>
                  </from>
                  <to>
                    <xdr:col>13</xdr:col>
                    <xdr:colOff>660400</xdr:colOff>
                    <xdr:row>55</xdr:row>
                    <xdr:rowOff>95250</xdr:rowOff>
                  </to>
                </anchor>
              </controlPr>
            </control>
          </mc:Choice>
        </mc:AlternateContent>
        <mc:AlternateContent xmlns:mc="http://schemas.openxmlformats.org/markup-compatibility/2006">
          <mc:Choice Requires="x14">
            <control shapeId="15362" r:id="rId6" name="Label 2">
              <controlPr defaultSize="0" print="0" autoFill="0" autoLine="0" autoPict="0">
                <anchor moveWithCells="1" sizeWithCells="1">
                  <from>
                    <xdr:col>6</xdr:col>
                    <xdr:colOff>603250</xdr:colOff>
                    <xdr:row>0</xdr:row>
                    <xdr:rowOff>0</xdr:rowOff>
                  </from>
                  <to>
                    <xdr:col>7</xdr:col>
                    <xdr:colOff>304800</xdr:colOff>
                    <xdr:row>0</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124B4-C73D-4707-912D-FCB6E3AE9D30}">
  <sheetPr>
    <tabColor rgb="FFFF99CC"/>
    <pageSetUpPr fitToPage="1"/>
  </sheetPr>
  <dimension ref="A1:AC174"/>
  <sheetViews>
    <sheetView showGridLines="0" zoomScaleNormal="100" workbookViewId="0">
      <pane ySplit="8" topLeftCell="A10" activePane="bottomLeft" state="frozen"/>
      <selection activeCell="W15" sqref="W15:BZ15"/>
      <selection pane="bottomLeft" activeCell="L11" sqref="L11:L12"/>
    </sheetView>
  </sheetViews>
  <sheetFormatPr defaultRowHeight="12" customHeight="1" x14ac:dyDescent="0.25"/>
  <cols>
    <col min="1" max="1" width="4" style="45" customWidth="1"/>
    <col min="2" max="2" width="6.26953125" style="45" customWidth="1"/>
    <col min="3" max="3" width="7.81640625" style="45" customWidth="1"/>
    <col min="4" max="4" width="18" style="45" customWidth="1"/>
    <col min="5" max="5" width="8" style="45" customWidth="1"/>
    <col min="6" max="6" width="15.26953125" style="103" customWidth="1"/>
    <col min="7" max="7" width="11.7265625" style="104" customWidth="1"/>
    <col min="8" max="11" width="11.7265625" style="45" customWidth="1"/>
    <col min="12" max="12" width="10" style="45" customWidth="1"/>
    <col min="13" max="14" width="11.7265625" style="45" customWidth="1"/>
    <col min="15" max="15" width="10" style="45" customWidth="1"/>
    <col min="16" max="19" width="9.1796875" style="45" hidden="1" customWidth="1"/>
    <col min="20" max="26" width="0" style="45" hidden="1" customWidth="1"/>
    <col min="27" max="27" width="10.1796875" style="45" hidden="1" customWidth="1"/>
    <col min="28" max="29" width="0" style="45" hidden="1" customWidth="1"/>
    <col min="30" max="256" width="9.1796875" style="45"/>
    <col min="257" max="257" width="4" style="45" customWidth="1"/>
    <col min="258" max="258" width="6.26953125" style="45" customWidth="1"/>
    <col min="259" max="259" width="7.81640625" style="45" customWidth="1"/>
    <col min="260" max="260" width="18" style="45" customWidth="1"/>
    <col min="261" max="261" width="8" style="45" customWidth="1"/>
    <col min="262" max="262" width="15.26953125" style="45" customWidth="1"/>
    <col min="263" max="267" width="11.7265625" style="45" customWidth="1"/>
    <col min="268" max="268" width="10" style="45" customWidth="1"/>
    <col min="269" max="270" width="11.7265625" style="45" customWidth="1"/>
    <col min="271" max="271" width="10" style="45" customWidth="1"/>
    <col min="272" max="512" width="9.1796875" style="45"/>
    <col min="513" max="513" width="4" style="45" customWidth="1"/>
    <col min="514" max="514" width="6.26953125" style="45" customWidth="1"/>
    <col min="515" max="515" width="7.81640625" style="45" customWidth="1"/>
    <col min="516" max="516" width="18" style="45" customWidth="1"/>
    <col min="517" max="517" width="8" style="45" customWidth="1"/>
    <col min="518" max="518" width="15.26953125" style="45" customWidth="1"/>
    <col min="519" max="523" width="11.7265625" style="45" customWidth="1"/>
    <col min="524" max="524" width="10" style="45" customWidth="1"/>
    <col min="525" max="526" width="11.7265625" style="45" customWidth="1"/>
    <col min="527" max="527" width="10" style="45" customWidth="1"/>
    <col min="528" max="768" width="9.1796875" style="45"/>
    <col min="769" max="769" width="4" style="45" customWidth="1"/>
    <col min="770" max="770" width="6.26953125" style="45" customWidth="1"/>
    <col min="771" max="771" width="7.81640625" style="45" customWidth="1"/>
    <col min="772" max="772" width="18" style="45" customWidth="1"/>
    <col min="773" max="773" width="8" style="45" customWidth="1"/>
    <col min="774" max="774" width="15.26953125" style="45" customWidth="1"/>
    <col min="775" max="779" width="11.7265625" style="45" customWidth="1"/>
    <col min="780" max="780" width="10" style="45" customWidth="1"/>
    <col min="781" max="782" width="11.7265625" style="45" customWidth="1"/>
    <col min="783" max="783" width="10" style="45" customWidth="1"/>
    <col min="784" max="1024" width="9.1796875" style="45"/>
    <col min="1025" max="1025" width="4" style="45" customWidth="1"/>
    <col min="1026" max="1026" width="6.26953125" style="45" customWidth="1"/>
    <col min="1027" max="1027" width="7.81640625" style="45" customWidth="1"/>
    <col min="1028" max="1028" width="18" style="45" customWidth="1"/>
    <col min="1029" max="1029" width="8" style="45" customWidth="1"/>
    <col min="1030" max="1030" width="15.26953125" style="45" customWidth="1"/>
    <col min="1031" max="1035" width="11.7265625" style="45" customWidth="1"/>
    <col min="1036" max="1036" width="10" style="45" customWidth="1"/>
    <col min="1037" max="1038" width="11.7265625" style="45" customWidth="1"/>
    <col min="1039" max="1039" width="10" style="45" customWidth="1"/>
    <col min="1040" max="1280" width="9.1796875" style="45"/>
    <col min="1281" max="1281" width="4" style="45" customWidth="1"/>
    <col min="1282" max="1282" width="6.26953125" style="45" customWidth="1"/>
    <col min="1283" max="1283" width="7.81640625" style="45" customWidth="1"/>
    <col min="1284" max="1284" width="18" style="45" customWidth="1"/>
    <col min="1285" max="1285" width="8" style="45" customWidth="1"/>
    <col min="1286" max="1286" width="15.26953125" style="45" customWidth="1"/>
    <col min="1287" max="1291" width="11.7265625" style="45" customWidth="1"/>
    <col min="1292" max="1292" width="10" style="45" customWidth="1"/>
    <col min="1293" max="1294" width="11.7265625" style="45" customWidth="1"/>
    <col min="1295" max="1295" width="10" style="45" customWidth="1"/>
    <col min="1296" max="1536" width="9.1796875" style="45"/>
    <col min="1537" max="1537" width="4" style="45" customWidth="1"/>
    <col min="1538" max="1538" width="6.26953125" style="45" customWidth="1"/>
    <col min="1539" max="1539" width="7.81640625" style="45" customWidth="1"/>
    <col min="1540" max="1540" width="18" style="45" customWidth="1"/>
    <col min="1541" max="1541" width="8" style="45" customWidth="1"/>
    <col min="1542" max="1542" width="15.26953125" style="45" customWidth="1"/>
    <col min="1543" max="1547" width="11.7265625" style="45" customWidth="1"/>
    <col min="1548" max="1548" width="10" style="45" customWidth="1"/>
    <col min="1549" max="1550" width="11.7265625" style="45" customWidth="1"/>
    <col min="1551" max="1551" width="10" style="45" customWidth="1"/>
    <col min="1552" max="1792" width="9.1796875" style="45"/>
    <col min="1793" max="1793" width="4" style="45" customWidth="1"/>
    <col min="1794" max="1794" width="6.26953125" style="45" customWidth="1"/>
    <col min="1795" max="1795" width="7.81640625" style="45" customWidth="1"/>
    <col min="1796" max="1796" width="18" style="45" customWidth="1"/>
    <col min="1797" max="1797" width="8" style="45" customWidth="1"/>
    <col min="1798" max="1798" width="15.26953125" style="45" customWidth="1"/>
    <col min="1799" max="1803" width="11.7265625" style="45" customWidth="1"/>
    <col min="1804" max="1804" width="10" style="45" customWidth="1"/>
    <col min="1805" max="1806" width="11.7265625" style="45" customWidth="1"/>
    <col min="1807" max="1807" width="10" style="45" customWidth="1"/>
    <col min="1808" max="2048" width="9.1796875" style="45"/>
    <col min="2049" max="2049" width="4" style="45" customWidth="1"/>
    <col min="2050" max="2050" width="6.26953125" style="45" customWidth="1"/>
    <col min="2051" max="2051" width="7.81640625" style="45" customWidth="1"/>
    <col min="2052" max="2052" width="18" style="45" customWidth="1"/>
    <col min="2053" max="2053" width="8" style="45" customWidth="1"/>
    <col min="2054" max="2054" width="15.26953125" style="45" customWidth="1"/>
    <col min="2055" max="2059" width="11.7265625" style="45" customWidth="1"/>
    <col min="2060" max="2060" width="10" style="45" customWidth="1"/>
    <col min="2061" max="2062" width="11.7265625" style="45" customWidth="1"/>
    <col min="2063" max="2063" width="10" style="45" customWidth="1"/>
    <col min="2064" max="2304" width="9.1796875" style="45"/>
    <col min="2305" max="2305" width="4" style="45" customWidth="1"/>
    <col min="2306" max="2306" width="6.26953125" style="45" customWidth="1"/>
    <col min="2307" max="2307" width="7.81640625" style="45" customWidth="1"/>
    <col min="2308" max="2308" width="18" style="45" customWidth="1"/>
    <col min="2309" max="2309" width="8" style="45" customWidth="1"/>
    <col min="2310" max="2310" width="15.26953125" style="45" customWidth="1"/>
    <col min="2311" max="2315" width="11.7265625" style="45" customWidth="1"/>
    <col min="2316" max="2316" width="10" style="45" customWidth="1"/>
    <col min="2317" max="2318" width="11.7265625" style="45" customWidth="1"/>
    <col min="2319" max="2319" width="10" style="45" customWidth="1"/>
    <col min="2320" max="2560" width="9.1796875" style="45"/>
    <col min="2561" max="2561" width="4" style="45" customWidth="1"/>
    <col min="2562" max="2562" width="6.26953125" style="45" customWidth="1"/>
    <col min="2563" max="2563" width="7.81640625" style="45" customWidth="1"/>
    <col min="2564" max="2564" width="18" style="45" customWidth="1"/>
    <col min="2565" max="2565" width="8" style="45" customWidth="1"/>
    <col min="2566" max="2566" width="15.26953125" style="45" customWidth="1"/>
    <col min="2567" max="2571" width="11.7265625" style="45" customWidth="1"/>
    <col min="2572" max="2572" width="10" style="45" customWidth="1"/>
    <col min="2573" max="2574" width="11.7265625" style="45" customWidth="1"/>
    <col min="2575" max="2575" width="10" style="45" customWidth="1"/>
    <col min="2576" max="2816" width="9.1796875" style="45"/>
    <col min="2817" max="2817" width="4" style="45" customWidth="1"/>
    <col min="2818" max="2818" width="6.26953125" style="45" customWidth="1"/>
    <col min="2819" max="2819" width="7.81640625" style="45" customWidth="1"/>
    <col min="2820" max="2820" width="18" style="45" customWidth="1"/>
    <col min="2821" max="2821" width="8" style="45" customWidth="1"/>
    <col min="2822" max="2822" width="15.26953125" style="45" customWidth="1"/>
    <col min="2823" max="2827" width="11.7265625" style="45" customWidth="1"/>
    <col min="2828" max="2828" width="10" style="45" customWidth="1"/>
    <col min="2829" max="2830" width="11.7265625" style="45" customWidth="1"/>
    <col min="2831" max="2831" width="10" style="45" customWidth="1"/>
    <col min="2832" max="3072" width="9.1796875" style="45"/>
    <col min="3073" max="3073" width="4" style="45" customWidth="1"/>
    <col min="3074" max="3074" width="6.26953125" style="45" customWidth="1"/>
    <col min="3075" max="3075" width="7.81640625" style="45" customWidth="1"/>
    <col min="3076" max="3076" width="18" style="45" customWidth="1"/>
    <col min="3077" max="3077" width="8" style="45" customWidth="1"/>
    <col min="3078" max="3078" width="15.26953125" style="45" customWidth="1"/>
    <col min="3079" max="3083" width="11.7265625" style="45" customWidth="1"/>
    <col min="3084" max="3084" width="10" style="45" customWidth="1"/>
    <col min="3085" max="3086" width="11.7265625" style="45" customWidth="1"/>
    <col min="3087" max="3087" width="10" style="45" customWidth="1"/>
    <col min="3088" max="3328" width="9.1796875" style="45"/>
    <col min="3329" max="3329" width="4" style="45" customWidth="1"/>
    <col min="3330" max="3330" width="6.26953125" style="45" customWidth="1"/>
    <col min="3331" max="3331" width="7.81640625" style="45" customWidth="1"/>
    <col min="3332" max="3332" width="18" style="45" customWidth="1"/>
    <col min="3333" max="3333" width="8" style="45" customWidth="1"/>
    <col min="3334" max="3334" width="15.26953125" style="45" customWidth="1"/>
    <col min="3335" max="3339" width="11.7265625" style="45" customWidth="1"/>
    <col min="3340" max="3340" width="10" style="45" customWidth="1"/>
    <col min="3341" max="3342" width="11.7265625" style="45" customWidth="1"/>
    <col min="3343" max="3343" width="10" style="45" customWidth="1"/>
    <col min="3344" max="3584" width="9.1796875" style="45"/>
    <col min="3585" max="3585" width="4" style="45" customWidth="1"/>
    <col min="3586" max="3586" width="6.26953125" style="45" customWidth="1"/>
    <col min="3587" max="3587" width="7.81640625" style="45" customWidth="1"/>
    <col min="3588" max="3588" width="18" style="45" customWidth="1"/>
    <col min="3589" max="3589" width="8" style="45" customWidth="1"/>
    <col min="3590" max="3590" width="15.26953125" style="45" customWidth="1"/>
    <col min="3591" max="3595" width="11.7265625" style="45" customWidth="1"/>
    <col min="3596" max="3596" width="10" style="45" customWidth="1"/>
    <col min="3597" max="3598" width="11.7265625" style="45" customWidth="1"/>
    <col min="3599" max="3599" width="10" style="45" customWidth="1"/>
    <col min="3600" max="3840" width="9.1796875" style="45"/>
    <col min="3841" max="3841" width="4" style="45" customWidth="1"/>
    <col min="3842" max="3842" width="6.26953125" style="45" customWidth="1"/>
    <col min="3843" max="3843" width="7.81640625" style="45" customWidth="1"/>
    <col min="3844" max="3844" width="18" style="45" customWidth="1"/>
    <col min="3845" max="3845" width="8" style="45" customWidth="1"/>
    <col min="3846" max="3846" width="15.26953125" style="45" customWidth="1"/>
    <col min="3847" max="3851" width="11.7265625" style="45" customWidth="1"/>
    <col min="3852" max="3852" width="10" style="45" customWidth="1"/>
    <col min="3853" max="3854" width="11.7265625" style="45" customWidth="1"/>
    <col min="3855" max="3855" width="10" style="45" customWidth="1"/>
    <col min="3856" max="4096" width="9.1796875" style="45"/>
    <col min="4097" max="4097" width="4" style="45" customWidth="1"/>
    <col min="4098" max="4098" width="6.26953125" style="45" customWidth="1"/>
    <col min="4099" max="4099" width="7.81640625" style="45" customWidth="1"/>
    <col min="4100" max="4100" width="18" style="45" customWidth="1"/>
    <col min="4101" max="4101" width="8" style="45" customWidth="1"/>
    <col min="4102" max="4102" width="15.26953125" style="45" customWidth="1"/>
    <col min="4103" max="4107" width="11.7265625" style="45" customWidth="1"/>
    <col min="4108" max="4108" width="10" style="45" customWidth="1"/>
    <col min="4109" max="4110" width="11.7265625" style="45" customWidth="1"/>
    <col min="4111" max="4111" width="10" style="45" customWidth="1"/>
    <col min="4112" max="4352" width="9.1796875" style="45"/>
    <col min="4353" max="4353" width="4" style="45" customWidth="1"/>
    <col min="4354" max="4354" width="6.26953125" style="45" customWidth="1"/>
    <col min="4355" max="4355" width="7.81640625" style="45" customWidth="1"/>
    <col min="4356" max="4356" width="18" style="45" customWidth="1"/>
    <col min="4357" max="4357" width="8" style="45" customWidth="1"/>
    <col min="4358" max="4358" width="15.26953125" style="45" customWidth="1"/>
    <col min="4359" max="4363" width="11.7265625" style="45" customWidth="1"/>
    <col min="4364" max="4364" width="10" style="45" customWidth="1"/>
    <col min="4365" max="4366" width="11.7265625" style="45" customWidth="1"/>
    <col min="4367" max="4367" width="10" style="45" customWidth="1"/>
    <col min="4368" max="4608" width="9.1796875" style="45"/>
    <col min="4609" max="4609" width="4" style="45" customWidth="1"/>
    <col min="4610" max="4610" width="6.26953125" style="45" customWidth="1"/>
    <col min="4611" max="4611" width="7.81640625" style="45" customWidth="1"/>
    <col min="4612" max="4612" width="18" style="45" customWidth="1"/>
    <col min="4613" max="4613" width="8" style="45" customWidth="1"/>
    <col min="4614" max="4614" width="15.26953125" style="45" customWidth="1"/>
    <col min="4615" max="4619" width="11.7265625" style="45" customWidth="1"/>
    <col min="4620" max="4620" width="10" style="45" customWidth="1"/>
    <col min="4621" max="4622" width="11.7265625" style="45" customWidth="1"/>
    <col min="4623" max="4623" width="10" style="45" customWidth="1"/>
    <col min="4624" max="4864" width="9.1796875" style="45"/>
    <col min="4865" max="4865" width="4" style="45" customWidth="1"/>
    <col min="4866" max="4866" width="6.26953125" style="45" customWidth="1"/>
    <col min="4867" max="4867" width="7.81640625" style="45" customWidth="1"/>
    <col min="4868" max="4868" width="18" style="45" customWidth="1"/>
    <col min="4869" max="4869" width="8" style="45" customWidth="1"/>
    <col min="4870" max="4870" width="15.26953125" style="45" customWidth="1"/>
    <col min="4871" max="4875" width="11.7265625" style="45" customWidth="1"/>
    <col min="4876" max="4876" width="10" style="45" customWidth="1"/>
    <col min="4877" max="4878" width="11.7265625" style="45" customWidth="1"/>
    <col min="4879" max="4879" width="10" style="45" customWidth="1"/>
    <col min="4880" max="5120" width="9.1796875" style="45"/>
    <col min="5121" max="5121" width="4" style="45" customWidth="1"/>
    <col min="5122" max="5122" width="6.26953125" style="45" customWidth="1"/>
    <col min="5123" max="5123" width="7.81640625" style="45" customWidth="1"/>
    <col min="5124" max="5124" width="18" style="45" customWidth="1"/>
    <col min="5125" max="5125" width="8" style="45" customWidth="1"/>
    <col min="5126" max="5126" width="15.26953125" style="45" customWidth="1"/>
    <col min="5127" max="5131" width="11.7265625" style="45" customWidth="1"/>
    <col min="5132" max="5132" width="10" style="45" customWidth="1"/>
    <col min="5133" max="5134" width="11.7265625" style="45" customWidth="1"/>
    <col min="5135" max="5135" width="10" style="45" customWidth="1"/>
    <col min="5136" max="5376" width="9.1796875" style="45"/>
    <col min="5377" max="5377" width="4" style="45" customWidth="1"/>
    <col min="5378" max="5378" width="6.26953125" style="45" customWidth="1"/>
    <col min="5379" max="5379" width="7.81640625" style="45" customWidth="1"/>
    <col min="5380" max="5380" width="18" style="45" customWidth="1"/>
    <col min="5381" max="5381" width="8" style="45" customWidth="1"/>
    <col min="5382" max="5382" width="15.26953125" style="45" customWidth="1"/>
    <col min="5383" max="5387" width="11.7265625" style="45" customWidth="1"/>
    <col min="5388" max="5388" width="10" style="45" customWidth="1"/>
    <col min="5389" max="5390" width="11.7265625" style="45" customWidth="1"/>
    <col min="5391" max="5391" width="10" style="45" customWidth="1"/>
    <col min="5392" max="5632" width="9.1796875" style="45"/>
    <col min="5633" max="5633" width="4" style="45" customWidth="1"/>
    <col min="5634" max="5634" width="6.26953125" style="45" customWidth="1"/>
    <col min="5635" max="5635" width="7.81640625" style="45" customWidth="1"/>
    <col min="5636" max="5636" width="18" style="45" customWidth="1"/>
    <col min="5637" max="5637" width="8" style="45" customWidth="1"/>
    <col min="5638" max="5638" width="15.26953125" style="45" customWidth="1"/>
    <col min="5639" max="5643" width="11.7265625" style="45" customWidth="1"/>
    <col min="5644" max="5644" width="10" style="45" customWidth="1"/>
    <col min="5645" max="5646" width="11.7265625" style="45" customWidth="1"/>
    <col min="5647" max="5647" width="10" style="45" customWidth="1"/>
    <col min="5648" max="5888" width="9.1796875" style="45"/>
    <col min="5889" max="5889" width="4" style="45" customWidth="1"/>
    <col min="5890" max="5890" width="6.26953125" style="45" customWidth="1"/>
    <col min="5891" max="5891" width="7.81640625" style="45" customWidth="1"/>
    <col min="5892" max="5892" width="18" style="45" customWidth="1"/>
    <col min="5893" max="5893" width="8" style="45" customWidth="1"/>
    <col min="5894" max="5894" width="15.26953125" style="45" customWidth="1"/>
    <col min="5895" max="5899" width="11.7265625" style="45" customWidth="1"/>
    <col min="5900" max="5900" width="10" style="45" customWidth="1"/>
    <col min="5901" max="5902" width="11.7265625" style="45" customWidth="1"/>
    <col min="5903" max="5903" width="10" style="45" customWidth="1"/>
    <col min="5904" max="6144" width="9.1796875" style="45"/>
    <col min="6145" max="6145" width="4" style="45" customWidth="1"/>
    <col min="6146" max="6146" width="6.26953125" style="45" customWidth="1"/>
    <col min="6147" max="6147" width="7.81640625" style="45" customWidth="1"/>
    <col min="6148" max="6148" width="18" style="45" customWidth="1"/>
    <col min="6149" max="6149" width="8" style="45" customWidth="1"/>
    <col min="6150" max="6150" width="15.26953125" style="45" customWidth="1"/>
    <col min="6151" max="6155" width="11.7265625" style="45" customWidth="1"/>
    <col min="6156" max="6156" width="10" style="45" customWidth="1"/>
    <col min="6157" max="6158" width="11.7265625" style="45" customWidth="1"/>
    <col min="6159" max="6159" width="10" style="45" customWidth="1"/>
    <col min="6160" max="6400" width="9.1796875" style="45"/>
    <col min="6401" max="6401" width="4" style="45" customWidth="1"/>
    <col min="6402" max="6402" width="6.26953125" style="45" customWidth="1"/>
    <col min="6403" max="6403" width="7.81640625" style="45" customWidth="1"/>
    <col min="6404" max="6404" width="18" style="45" customWidth="1"/>
    <col min="6405" max="6405" width="8" style="45" customWidth="1"/>
    <col min="6406" max="6406" width="15.26953125" style="45" customWidth="1"/>
    <col min="6407" max="6411" width="11.7265625" style="45" customWidth="1"/>
    <col min="6412" max="6412" width="10" style="45" customWidth="1"/>
    <col min="6413" max="6414" width="11.7265625" style="45" customWidth="1"/>
    <col min="6415" max="6415" width="10" style="45" customWidth="1"/>
    <col min="6416" max="6656" width="9.1796875" style="45"/>
    <col min="6657" max="6657" width="4" style="45" customWidth="1"/>
    <col min="6658" max="6658" width="6.26953125" style="45" customWidth="1"/>
    <col min="6659" max="6659" width="7.81640625" style="45" customWidth="1"/>
    <col min="6660" max="6660" width="18" style="45" customWidth="1"/>
    <col min="6661" max="6661" width="8" style="45" customWidth="1"/>
    <col min="6662" max="6662" width="15.26953125" style="45" customWidth="1"/>
    <col min="6663" max="6667" width="11.7265625" style="45" customWidth="1"/>
    <col min="6668" max="6668" width="10" style="45" customWidth="1"/>
    <col min="6669" max="6670" width="11.7265625" style="45" customWidth="1"/>
    <col min="6671" max="6671" width="10" style="45" customWidth="1"/>
    <col min="6672" max="6912" width="9.1796875" style="45"/>
    <col min="6913" max="6913" width="4" style="45" customWidth="1"/>
    <col min="6914" max="6914" width="6.26953125" style="45" customWidth="1"/>
    <col min="6915" max="6915" width="7.81640625" style="45" customWidth="1"/>
    <col min="6916" max="6916" width="18" style="45" customWidth="1"/>
    <col min="6917" max="6917" width="8" style="45" customWidth="1"/>
    <col min="6918" max="6918" width="15.26953125" style="45" customWidth="1"/>
    <col min="6919" max="6923" width="11.7265625" style="45" customWidth="1"/>
    <col min="6924" max="6924" width="10" style="45" customWidth="1"/>
    <col min="6925" max="6926" width="11.7265625" style="45" customWidth="1"/>
    <col min="6927" max="6927" width="10" style="45" customWidth="1"/>
    <col min="6928" max="7168" width="9.1796875" style="45"/>
    <col min="7169" max="7169" width="4" style="45" customWidth="1"/>
    <col min="7170" max="7170" width="6.26953125" style="45" customWidth="1"/>
    <col min="7171" max="7171" width="7.81640625" style="45" customWidth="1"/>
    <col min="7172" max="7172" width="18" style="45" customWidth="1"/>
    <col min="7173" max="7173" width="8" style="45" customWidth="1"/>
    <col min="7174" max="7174" width="15.26953125" style="45" customWidth="1"/>
    <col min="7175" max="7179" width="11.7265625" style="45" customWidth="1"/>
    <col min="7180" max="7180" width="10" style="45" customWidth="1"/>
    <col min="7181" max="7182" width="11.7265625" style="45" customWidth="1"/>
    <col min="7183" max="7183" width="10" style="45" customWidth="1"/>
    <col min="7184" max="7424" width="9.1796875" style="45"/>
    <col min="7425" max="7425" width="4" style="45" customWidth="1"/>
    <col min="7426" max="7426" width="6.26953125" style="45" customWidth="1"/>
    <col min="7427" max="7427" width="7.81640625" style="45" customWidth="1"/>
    <col min="7428" max="7428" width="18" style="45" customWidth="1"/>
    <col min="7429" max="7429" width="8" style="45" customWidth="1"/>
    <col min="7430" max="7430" width="15.26953125" style="45" customWidth="1"/>
    <col min="7431" max="7435" width="11.7265625" style="45" customWidth="1"/>
    <col min="7436" max="7436" width="10" style="45" customWidth="1"/>
    <col min="7437" max="7438" width="11.7265625" style="45" customWidth="1"/>
    <col min="7439" max="7439" width="10" style="45" customWidth="1"/>
    <col min="7440" max="7680" width="9.1796875" style="45"/>
    <col min="7681" max="7681" width="4" style="45" customWidth="1"/>
    <col min="7682" max="7682" width="6.26953125" style="45" customWidth="1"/>
    <col min="7683" max="7683" width="7.81640625" style="45" customWidth="1"/>
    <col min="7684" max="7684" width="18" style="45" customWidth="1"/>
    <col min="7685" max="7685" width="8" style="45" customWidth="1"/>
    <col min="7686" max="7686" width="15.26953125" style="45" customWidth="1"/>
    <col min="7687" max="7691" width="11.7265625" style="45" customWidth="1"/>
    <col min="7692" max="7692" width="10" style="45" customWidth="1"/>
    <col min="7693" max="7694" width="11.7265625" style="45" customWidth="1"/>
    <col min="7695" max="7695" width="10" style="45" customWidth="1"/>
    <col min="7696" max="7936" width="9.1796875" style="45"/>
    <col min="7937" max="7937" width="4" style="45" customWidth="1"/>
    <col min="7938" max="7938" width="6.26953125" style="45" customWidth="1"/>
    <col min="7939" max="7939" width="7.81640625" style="45" customWidth="1"/>
    <col min="7940" max="7940" width="18" style="45" customWidth="1"/>
    <col min="7941" max="7941" width="8" style="45" customWidth="1"/>
    <col min="7942" max="7942" width="15.26953125" style="45" customWidth="1"/>
    <col min="7943" max="7947" width="11.7265625" style="45" customWidth="1"/>
    <col min="7948" max="7948" width="10" style="45" customWidth="1"/>
    <col min="7949" max="7950" width="11.7265625" style="45" customWidth="1"/>
    <col min="7951" max="7951" width="10" style="45" customWidth="1"/>
    <col min="7952" max="8192" width="9.1796875" style="45"/>
    <col min="8193" max="8193" width="4" style="45" customWidth="1"/>
    <col min="8194" max="8194" width="6.26953125" style="45" customWidth="1"/>
    <col min="8195" max="8195" width="7.81640625" style="45" customWidth="1"/>
    <col min="8196" max="8196" width="18" style="45" customWidth="1"/>
    <col min="8197" max="8197" width="8" style="45" customWidth="1"/>
    <col min="8198" max="8198" width="15.26953125" style="45" customWidth="1"/>
    <col min="8199" max="8203" width="11.7265625" style="45" customWidth="1"/>
    <col min="8204" max="8204" width="10" style="45" customWidth="1"/>
    <col min="8205" max="8206" width="11.7265625" style="45" customWidth="1"/>
    <col min="8207" max="8207" width="10" style="45" customWidth="1"/>
    <col min="8208" max="8448" width="9.1796875" style="45"/>
    <col min="8449" max="8449" width="4" style="45" customWidth="1"/>
    <col min="8450" max="8450" width="6.26953125" style="45" customWidth="1"/>
    <col min="8451" max="8451" width="7.81640625" style="45" customWidth="1"/>
    <col min="8452" max="8452" width="18" style="45" customWidth="1"/>
    <col min="8453" max="8453" width="8" style="45" customWidth="1"/>
    <col min="8454" max="8454" width="15.26953125" style="45" customWidth="1"/>
    <col min="8455" max="8459" width="11.7265625" style="45" customWidth="1"/>
    <col min="8460" max="8460" width="10" style="45" customWidth="1"/>
    <col min="8461" max="8462" width="11.7265625" style="45" customWidth="1"/>
    <col min="8463" max="8463" width="10" style="45" customWidth="1"/>
    <col min="8464" max="8704" width="9.1796875" style="45"/>
    <col min="8705" max="8705" width="4" style="45" customWidth="1"/>
    <col min="8706" max="8706" width="6.26953125" style="45" customWidth="1"/>
    <col min="8707" max="8707" width="7.81640625" style="45" customWidth="1"/>
    <col min="8708" max="8708" width="18" style="45" customWidth="1"/>
    <col min="8709" max="8709" width="8" style="45" customWidth="1"/>
    <col min="8710" max="8710" width="15.26953125" style="45" customWidth="1"/>
    <col min="8711" max="8715" width="11.7265625" style="45" customWidth="1"/>
    <col min="8716" max="8716" width="10" style="45" customWidth="1"/>
    <col min="8717" max="8718" width="11.7265625" style="45" customWidth="1"/>
    <col min="8719" max="8719" width="10" style="45" customWidth="1"/>
    <col min="8720" max="8960" width="9.1796875" style="45"/>
    <col min="8961" max="8961" width="4" style="45" customWidth="1"/>
    <col min="8962" max="8962" width="6.26953125" style="45" customWidth="1"/>
    <col min="8963" max="8963" width="7.81640625" style="45" customWidth="1"/>
    <col min="8964" max="8964" width="18" style="45" customWidth="1"/>
    <col min="8965" max="8965" width="8" style="45" customWidth="1"/>
    <col min="8966" max="8966" width="15.26953125" style="45" customWidth="1"/>
    <col min="8967" max="8971" width="11.7265625" style="45" customWidth="1"/>
    <col min="8972" max="8972" width="10" style="45" customWidth="1"/>
    <col min="8973" max="8974" width="11.7265625" style="45" customWidth="1"/>
    <col min="8975" max="8975" width="10" style="45" customWidth="1"/>
    <col min="8976" max="9216" width="9.1796875" style="45"/>
    <col min="9217" max="9217" width="4" style="45" customWidth="1"/>
    <col min="9218" max="9218" width="6.26953125" style="45" customWidth="1"/>
    <col min="9219" max="9219" width="7.81640625" style="45" customWidth="1"/>
    <col min="9220" max="9220" width="18" style="45" customWidth="1"/>
    <col min="9221" max="9221" width="8" style="45" customWidth="1"/>
    <col min="9222" max="9222" width="15.26953125" style="45" customWidth="1"/>
    <col min="9223" max="9227" width="11.7265625" style="45" customWidth="1"/>
    <col min="9228" max="9228" width="10" style="45" customWidth="1"/>
    <col min="9229" max="9230" width="11.7265625" style="45" customWidth="1"/>
    <col min="9231" max="9231" width="10" style="45" customWidth="1"/>
    <col min="9232" max="9472" width="9.1796875" style="45"/>
    <col min="9473" max="9473" width="4" style="45" customWidth="1"/>
    <col min="9474" max="9474" width="6.26953125" style="45" customWidth="1"/>
    <col min="9475" max="9475" width="7.81640625" style="45" customWidth="1"/>
    <col min="9476" max="9476" width="18" style="45" customWidth="1"/>
    <col min="9477" max="9477" width="8" style="45" customWidth="1"/>
    <col min="9478" max="9478" width="15.26953125" style="45" customWidth="1"/>
    <col min="9479" max="9483" width="11.7265625" style="45" customWidth="1"/>
    <col min="9484" max="9484" width="10" style="45" customWidth="1"/>
    <col min="9485" max="9486" width="11.7265625" style="45" customWidth="1"/>
    <col min="9487" max="9487" width="10" style="45" customWidth="1"/>
    <col min="9488" max="9728" width="9.1796875" style="45"/>
    <col min="9729" max="9729" width="4" style="45" customWidth="1"/>
    <col min="9730" max="9730" width="6.26953125" style="45" customWidth="1"/>
    <col min="9731" max="9731" width="7.81640625" style="45" customWidth="1"/>
    <col min="9732" max="9732" width="18" style="45" customWidth="1"/>
    <col min="9733" max="9733" width="8" style="45" customWidth="1"/>
    <col min="9734" max="9734" width="15.26953125" style="45" customWidth="1"/>
    <col min="9735" max="9739" width="11.7265625" style="45" customWidth="1"/>
    <col min="9740" max="9740" width="10" style="45" customWidth="1"/>
    <col min="9741" max="9742" width="11.7265625" style="45" customWidth="1"/>
    <col min="9743" max="9743" width="10" style="45" customWidth="1"/>
    <col min="9744" max="9984" width="9.1796875" style="45"/>
    <col min="9985" max="9985" width="4" style="45" customWidth="1"/>
    <col min="9986" max="9986" width="6.26953125" style="45" customWidth="1"/>
    <col min="9987" max="9987" width="7.81640625" style="45" customWidth="1"/>
    <col min="9988" max="9988" width="18" style="45" customWidth="1"/>
    <col min="9989" max="9989" width="8" style="45" customWidth="1"/>
    <col min="9990" max="9990" width="15.26953125" style="45" customWidth="1"/>
    <col min="9991" max="9995" width="11.7265625" style="45" customWidth="1"/>
    <col min="9996" max="9996" width="10" style="45" customWidth="1"/>
    <col min="9997" max="9998" width="11.7265625" style="45" customWidth="1"/>
    <col min="9999" max="9999" width="10" style="45" customWidth="1"/>
    <col min="10000" max="10240" width="9.1796875" style="45"/>
    <col min="10241" max="10241" width="4" style="45" customWidth="1"/>
    <col min="10242" max="10242" width="6.26953125" style="45" customWidth="1"/>
    <col min="10243" max="10243" width="7.81640625" style="45" customWidth="1"/>
    <col min="10244" max="10244" width="18" style="45" customWidth="1"/>
    <col min="10245" max="10245" width="8" style="45" customWidth="1"/>
    <col min="10246" max="10246" width="15.26953125" style="45" customWidth="1"/>
    <col min="10247" max="10251" width="11.7265625" style="45" customWidth="1"/>
    <col min="10252" max="10252" width="10" style="45" customWidth="1"/>
    <col min="10253" max="10254" width="11.7265625" style="45" customWidth="1"/>
    <col min="10255" max="10255" width="10" style="45" customWidth="1"/>
    <col min="10256" max="10496" width="9.1796875" style="45"/>
    <col min="10497" max="10497" width="4" style="45" customWidth="1"/>
    <col min="10498" max="10498" width="6.26953125" style="45" customWidth="1"/>
    <col min="10499" max="10499" width="7.81640625" style="45" customWidth="1"/>
    <col min="10500" max="10500" width="18" style="45" customWidth="1"/>
    <col min="10501" max="10501" width="8" style="45" customWidth="1"/>
    <col min="10502" max="10502" width="15.26953125" style="45" customWidth="1"/>
    <col min="10503" max="10507" width="11.7265625" style="45" customWidth="1"/>
    <col min="10508" max="10508" width="10" style="45" customWidth="1"/>
    <col min="10509" max="10510" width="11.7265625" style="45" customWidth="1"/>
    <col min="10511" max="10511" width="10" style="45" customWidth="1"/>
    <col min="10512" max="10752" width="9.1796875" style="45"/>
    <col min="10753" max="10753" width="4" style="45" customWidth="1"/>
    <col min="10754" max="10754" width="6.26953125" style="45" customWidth="1"/>
    <col min="10755" max="10755" width="7.81640625" style="45" customWidth="1"/>
    <col min="10756" max="10756" width="18" style="45" customWidth="1"/>
    <col min="10757" max="10757" width="8" style="45" customWidth="1"/>
    <col min="10758" max="10758" width="15.26953125" style="45" customWidth="1"/>
    <col min="10759" max="10763" width="11.7265625" style="45" customWidth="1"/>
    <col min="10764" max="10764" width="10" style="45" customWidth="1"/>
    <col min="10765" max="10766" width="11.7265625" style="45" customWidth="1"/>
    <col min="10767" max="10767" width="10" style="45" customWidth="1"/>
    <col min="10768" max="11008" width="9.1796875" style="45"/>
    <col min="11009" max="11009" width="4" style="45" customWidth="1"/>
    <col min="11010" max="11010" width="6.26953125" style="45" customWidth="1"/>
    <col min="11011" max="11011" width="7.81640625" style="45" customWidth="1"/>
    <col min="11012" max="11012" width="18" style="45" customWidth="1"/>
    <col min="11013" max="11013" width="8" style="45" customWidth="1"/>
    <col min="11014" max="11014" width="15.26953125" style="45" customWidth="1"/>
    <col min="11015" max="11019" width="11.7265625" style="45" customWidth="1"/>
    <col min="11020" max="11020" width="10" style="45" customWidth="1"/>
    <col min="11021" max="11022" width="11.7265625" style="45" customWidth="1"/>
    <col min="11023" max="11023" width="10" style="45" customWidth="1"/>
    <col min="11024" max="11264" width="9.1796875" style="45"/>
    <col min="11265" max="11265" width="4" style="45" customWidth="1"/>
    <col min="11266" max="11266" width="6.26953125" style="45" customWidth="1"/>
    <col min="11267" max="11267" width="7.81640625" style="45" customWidth="1"/>
    <col min="11268" max="11268" width="18" style="45" customWidth="1"/>
    <col min="11269" max="11269" width="8" style="45" customWidth="1"/>
    <col min="11270" max="11270" width="15.26953125" style="45" customWidth="1"/>
    <col min="11271" max="11275" width="11.7265625" style="45" customWidth="1"/>
    <col min="11276" max="11276" width="10" style="45" customWidth="1"/>
    <col min="11277" max="11278" width="11.7265625" style="45" customWidth="1"/>
    <col min="11279" max="11279" width="10" style="45" customWidth="1"/>
    <col min="11280" max="11520" width="9.1796875" style="45"/>
    <col min="11521" max="11521" width="4" style="45" customWidth="1"/>
    <col min="11522" max="11522" width="6.26953125" style="45" customWidth="1"/>
    <col min="11523" max="11523" width="7.81640625" style="45" customWidth="1"/>
    <col min="11524" max="11524" width="18" style="45" customWidth="1"/>
    <col min="11525" max="11525" width="8" style="45" customWidth="1"/>
    <col min="11526" max="11526" width="15.26953125" style="45" customWidth="1"/>
    <col min="11527" max="11531" width="11.7265625" style="45" customWidth="1"/>
    <col min="11532" max="11532" width="10" style="45" customWidth="1"/>
    <col min="11533" max="11534" width="11.7265625" style="45" customWidth="1"/>
    <col min="11535" max="11535" width="10" style="45" customWidth="1"/>
    <col min="11536" max="11776" width="9.1796875" style="45"/>
    <col min="11777" max="11777" width="4" style="45" customWidth="1"/>
    <col min="11778" max="11778" width="6.26953125" style="45" customWidth="1"/>
    <col min="11779" max="11779" width="7.81640625" style="45" customWidth="1"/>
    <col min="11780" max="11780" width="18" style="45" customWidth="1"/>
    <col min="11781" max="11781" width="8" style="45" customWidth="1"/>
    <col min="11782" max="11782" width="15.26953125" style="45" customWidth="1"/>
    <col min="11783" max="11787" width="11.7265625" style="45" customWidth="1"/>
    <col min="11788" max="11788" width="10" style="45" customWidth="1"/>
    <col min="11789" max="11790" width="11.7265625" style="45" customWidth="1"/>
    <col min="11791" max="11791" width="10" style="45" customWidth="1"/>
    <col min="11792" max="12032" width="9.1796875" style="45"/>
    <col min="12033" max="12033" width="4" style="45" customWidth="1"/>
    <col min="12034" max="12034" width="6.26953125" style="45" customWidth="1"/>
    <col min="12035" max="12035" width="7.81640625" style="45" customWidth="1"/>
    <col min="12036" max="12036" width="18" style="45" customWidth="1"/>
    <col min="12037" max="12037" width="8" style="45" customWidth="1"/>
    <col min="12038" max="12038" width="15.26953125" style="45" customWidth="1"/>
    <col min="12039" max="12043" width="11.7265625" style="45" customWidth="1"/>
    <col min="12044" max="12044" width="10" style="45" customWidth="1"/>
    <col min="12045" max="12046" width="11.7265625" style="45" customWidth="1"/>
    <col min="12047" max="12047" width="10" style="45" customWidth="1"/>
    <col min="12048" max="12288" width="9.1796875" style="45"/>
    <col min="12289" max="12289" width="4" style="45" customWidth="1"/>
    <col min="12290" max="12290" width="6.26953125" style="45" customWidth="1"/>
    <col min="12291" max="12291" width="7.81640625" style="45" customWidth="1"/>
    <col min="12292" max="12292" width="18" style="45" customWidth="1"/>
    <col min="12293" max="12293" width="8" style="45" customWidth="1"/>
    <col min="12294" max="12294" width="15.26953125" style="45" customWidth="1"/>
    <col min="12295" max="12299" width="11.7265625" style="45" customWidth="1"/>
    <col min="12300" max="12300" width="10" style="45" customWidth="1"/>
    <col min="12301" max="12302" width="11.7265625" style="45" customWidth="1"/>
    <col min="12303" max="12303" width="10" style="45" customWidth="1"/>
    <col min="12304" max="12544" width="9.1796875" style="45"/>
    <col min="12545" max="12545" width="4" style="45" customWidth="1"/>
    <col min="12546" max="12546" width="6.26953125" style="45" customWidth="1"/>
    <col min="12547" max="12547" width="7.81640625" style="45" customWidth="1"/>
    <col min="12548" max="12548" width="18" style="45" customWidth="1"/>
    <col min="12549" max="12549" width="8" style="45" customWidth="1"/>
    <col min="12550" max="12550" width="15.26953125" style="45" customWidth="1"/>
    <col min="12551" max="12555" width="11.7265625" style="45" customWidth="1"/>
    <col min="12556" max="12556" width="10" style="45" customWidth="1"/>
    <col min="12557" max="12558" width="11.7265625" style="45" customWidth="1"/>
    <col min="12559" max="12559" width="10" style="45" customWidth="1"/>
    <col min="12560" max="12800" width="9.1796875" style="45"/>
    <col min="12801" max="12801" width="4" style="45" customWidth="1"/>
    <col min="12802" max="12802" width="6.26953125" style="45" customWidth="1"/>
    <col min="12803" max="12803" width="7.81640625" style="45" customWidth="1"/>
    <col min="12804" max="12804" width="18" style="45" customWidth="1"/>
    <col min="12805" max="12805" width="8" style="45" customWidth="1"/>
    <col min="12806" max="12806" width="15.26953125" style="45" customWidth="1"/>
    <col min="12807" max="12811" width="11.7265625" style="45" customWidth="1"/>
    <col min="12812" max="12812" width="10" style="45" customWidth="1"/>
    <col min="12813" max="12814" width="11.7265625" style="45" customWidth="1"/>
    <col min="12815" max="12815" width="10" style="45" customWidth="1"/>
    <col min="12816" max="13056" width="9.1796875" style="45"/>
    <col min="13057" max="13057" width="4" style="45" customWidth="1"/>
    <col min="13058" max="13058" width="6.26953125" style="45" customWidth="1"/>
    <col min="13059" max="13059" width="7.81640625" style="45" customWidth="1"/>
    <col min="13060" max="13060" width="18" style="45" customWidth="1"/>
    <col min="13061" max="13061" width="8" style="45" customWidth="1"/>
    <col min="13062" max="13062" width="15.26953125" style="45" customWidth="1"/>
    <col min="13063" max="13067" width="11.7265625" style="45" customWidth="1"/>
    <col min="13068" max="13068" width="10" style="45" customWidth="1"/>
    <col min="13069" max="13070" width="11.7265625" style="45" customWidth="1"/>
    <col min="13071" max="13071" width="10" style="45" customWidth="1"/>
    <col min="13072" max="13312" width="9.1796875" style="45"/>
    <col min="13313" max="13313" width="4" style="45" customWidth="1"/>
    <col min="13314" max="13314" width="6.26953125" style="45" customWidth="1"/>
    <col min="13315" max="13315" width="7.81640625" style="45" customWidth="1"/>
    <col min="13316" max="13316" width="18" style="45" customWidth="1"/>
    <col min="13317" max="13317" width="8" style="45" customWidth="1"/>
    <col min="13318" max="13318" width="15.26953125" style="45" customWidth="1"/>
    <col min="13319" max="13323" width="11.7265625" style="45" customWidth="1"/>
    <col min="13324" max="13324" width="10" style="45" customWidth="1"/>
    <col min="13325" max="13326" width="11.7265625" style="45" customWidth="1"/>
    <col min="13327" max="13327" width="10" style="45" customWidth="1"/>
    <col min="13328" max="13568" width="9.1796875" style="45"/>
    <col min="13569" max="13569" width="4" style="45" customWidth="1"/>
    <col min="13570" max="13570" width="6.26953125" style="45" customWidth="1"/>
    <col min="13571" max="13571" width="7.81640625" style="45" customWidth="1"/>
    <col min="13572" max="13572" width="18" style="45" customWidth="1"/>
    <col min="13573" max="13573" width="8" style="45" customWidth="1"/>
    <col min="13574" max="13574" width="15.26953125" style="45" customWidth="1"/>
    <col min="13575" max="13579" width="11.7265625" style="45" customWidth="1"/>
    <col min="13580" max="13580" width="10" style="45" customWidth="1"/>
    <col min="13581" max="13582" width="11.7265625" style="45" customWidth="1"/>
    <col min="13583" max="13583" width="10" style="45" customWidth="1"/>
    <col min="13584" max="13824" width="9.1796875" style="45"/>
    <col min="13825" max="13825" width="4" style="45" customWidth="1"/>
    <col min="13826" max="13826" width="6.26953125" style="45" customWidth="1"/>
    <col min="13827" max="13827" width="7.81640625" style="45" customWidth="1"/>
    <col min="13828" max="13828" width="18" style="45" customWidth="1"/>
    <col min="13829" max="13829" width="8" style="45" customWidth="1"/>
    <col min="13830" max="13830" width="15.26953125" style="45" customWidth="1"/>
    <col min="13831" max="13835" width="11.7265625" style="45" customWidth="1"/>
    <col min="13836" max="13836" width="10" style="45" customWidth="1"/>
    <col min="13837" max="13838" width="11.7265625" style="45" customWidth="1"/>
    <col min="13839" max="13839" width="10" style="45" customWidth="1"/>
    <col min="13840" max="14080" width="9.1796875" style="45"/>
    <col min="14081" max="14081" width="4" style="45" customWidth="1"/>
    <col min="14082" max="14082" width="6.26953125" style="45" customWidth="1"/>
    <col min="14083" max="14083" width="7.81640625" style="45" customWidth="1"/>
    <col min="14084" max="14084" width="18" style="45" customWidth="1"/>
    <col min="14085" max="14085" width="8" style="45" customWidth="1"/>
    <col min="14086" max="14086" width="15.26953125" style="45" customWidth="1"/>
    <col min="14087" max="14091" width="11.7265625" style="45" customWidth="1"/>
    <col min="14092" max="14092" width="10" style="45" customWidth="1"/>
    <col min="14093" max="14094" width="11.7265625" style="45" customWidth="1"/>
    <col min="14095" max="14095" width="10" style="45" customWidth="1"/>
    <col min="14096" max="14336" width="9.1796875" style="45"/>
    <col min="14337" max="14337" width="4" style="45" customWidth="1"/>
    <col min="14338" max="14338" width="6.26953125" style="45" customWidth="1"/>
    <col min="14339" max="14339" width="7.81640625" style="45" customWidth="1"/>
    <col min="14340" max="14340" width="18" style="45" customWidth="1"/>
    <col min="14341" max="14341" width="8" style="45" customWidth="1"/>
    <col min="14342" max="14342" width="15.26953125" style="45" customWidth="1"/>
    <col min="14343" max="14347" width="11.7265625" style="45" customWidth="1"/>
    <col min="14348" max="14348" width="10" style="45" customWidth="1"/>
    <col min="14349" max="14350" width="11.7265625" style="45" customWidth="1"/>
    <col min="14351" max="14351" width="10" style="45" customWidth="1"/>
    <col min="14352" max="14592" width="9.1796875" style="45"/>
    <col min="14593" max="14593" width="4" style="45" customWidth="1"/>
    <col min="14594" max="14594" width="6.26953125" style="45" customWidth="1"/>
    <col min="14595" max="14595" width="7.81640625" style="45" customWidth="1"/>
    <col min="14596" max="14596" width="18" style="45" customWidth="1"/>
    <col min="14597" max="14597" width="8" style="45" customWidth="1"/>
    <col min="14598" max="14598" width="15.26953125" style="45" customWidth="1"/>
    <col min="14599" max="14603" width="11.7265625" style="45" customWidth="1"/>
    <col min="14604" max="14604" width="10" style="45" customWidth="1"/>
    <col min="14605" max="14606" width="11.7265625" style="45" customWidth="1"/>
    <col min="14607" max="14607" width="10" style="45" customWidth="1"/>
    <col min="14608" max="14848" width="9.1796875" style="45"/>
    <col min="14849" max="14849" width="4" style="45" customWidth="1"/>
    <col min="14850" max="14850" width="6.26953125" style="45" customWidth="1"/>
    <col min="14851" max="14851" width="7.81640625" style="45" customWidth="1"/>
    <col min="14852" max="14852" width="18" style="45" customWidth="1"/>
    <col min="14853" max="14853" width="8" style="45" customWidth="1"/>
    <col min="14854" max="14854" width="15.26953125" style="45" customWidth="1"/>
    <col min="14855" max="14859" width="11.7265625" style="45" customWidth="1"/>
    <col min="14860" max="14860" width="10" style="45" customWidth="1"/>
    <col min="14861" max="14862" width="11.7265625" style="45" customWidth="1"/>
    <col min="14863" max="14863" width="10" style="45" customWidth="1"/>
    <col min="14864" max="15104" width="9.1796875" style="45"/>
    <col min="15105" max="15105" width="4" style="45" customWidth="1"/>
    <col min="15106" max="15106" width="6.26953125" style="45" customWidth="1"/>
    <col min="15107" max="15107" width="7.81640625" style="45" customWidth="1"/>
    <col min="15108" max="15108" width="18" style="45" customWidth="1"/>
    <col min="15109" max="15109" width="8" style="45" customWidth="1"/>
    <col min="15110" max="15110" width="15.26953125" style="45" customWidth="1"/>
    <col min="15111" max="15115" width="11.7265625" style="45" customWidth="1"/>
    <col min="15116" max="15116" width="10" style="45" customWidth="1"/>
    <col min="15117" max="15118" width="11.7265625" style="45" customWidth="1"/>
    <col min="15119" max="15119" width="10" style="45" customWidth="1"/>
    <col min="15120" max="15360" width="9.1796875" style="45"/>
    <col min="15361" max="15361" width="4" style="45" customWidth="1"/>
    <col min="15362" max="15362" width="6.26953125" style="45" customWidth="1"/>
    <col min="15363" max="15363" width="7.81640625" style="45" customWidth="1"/>
    <col min="15364" max="15364" width="18" style="45" customWidth="1"/>
    <col min="15365" max="15365" width="8" style="45" customWidth="1"/>
    <col min="15366" max="15366" width="15.26953125" style="45" customWidth="1"/>
    <col min="15367" max="15371" width="11.7265625" style="45" customWidth="1"/>
    <col min="15372" max="15372" width="10" style="45" customWidth="1"/>
    <col min="15373" max="15374" width="11.7265625" style="45" customWidth="1"/>
    <col min="15375" max="15375" width="10" style="45" customWidth="1"/>
    <col min="15376" max="15616" width="9.1796875" style="45"/>
    <col min="15617" max="15617" width="4" style="45" customWidth="1"/>
    <col min="15618" max="15618" width="6.26953125" style="45" customWidth="1"/>
    <col min="15619" max="15619" width="7.81640625" style="45" customWidth="1"/>
    <col min="15620" max="15620" width="18" style="45" customWidth="1"/>
    <col min="15621" max="15621" width="8" style="45" customWidth="1"/>
    <col min="15622" max="15622" width="15.26953125" style="45" customWidth="1"/>
    <col min="15623" max="15627" width="11.7265625" style="45" customWidth="1"/>
    <col min="15628" max="15628" width="10" style="45" customWidth="1"/>
    <col min="15629" max="15630" width="11.7265625" style="45" customWidth="1"/>
    <col min="15631" max="15631" width="10" style="45" customWidth="1"/>
    <col min="15632" max="15872" width="9.1796875" style="45"/>
    <col min="15873" max="15873" width="4" style="45" customWidth="1"/>
    <col min="15874" max="15874" width="6.26953125" style="45" customWidth="1"/>
    <col min="15875" max="15875" width="7.81640625" style="45" customWidth="1"/>
    <col min="15876" max="15876" width="18" style="45" customWidth="1"/>
    <col min="15877" max="15877" width="8" style="45" customWidth="1"/>
    <col min="15878" max="15878" width="15.26953125" style="45" customWidth="1"/>
    <col min="15879" max="15883" width="11.7265625" style="45" customWidth="1"/>
    <col min="15884" max="15884" width="10" style="45" customWidth="1"/>
    <col min="15885" max="15886" width="11.7265625" style="45" customWidth="1"/>
    <col min="15887" max="15887" width="10" style="45" customWidth="1"/>
    <col min="15888" max="16128" width="9.1796875" style="45"/>
    <col min="16129" max="16129" width="4" style="45" customWidth="1"/>
    <col min="16130" max="16130" width="6.26953125" style="45" customWidth="1"/>
    <col min="16131" max="16131" width="7.81640625" style="45" customWidth="1"/>
    <col min="16132" max="16132" width="18" style="45" customWidth="1"/>
    <col min="16133" max="16133" width="8" style="45" customWidth="1"/>
    <col min="16134" max="16134" width="15.26953125" style="45" customWidth="1"/>
    <col min="16135" max="16139" width="11.7265625" style="45" customWidth="1"/>
    <col min="16140" max="16140" width="10" style="45" customWidth="1"/>
    <col min="16141" max="16142" width="11.7265625" style="45" customWidth="1"/>
    <col min="16143" max="16143" width="10" style="45" customWidth="1"/>
    <col min="16144" max="16384" width="9.1796875" style="45"/>
  </cols>
  <sheetData>
    <row r="1" spans="1:29" s="35" customFormat="1" ht="30" customHeight="1" x14ac:dyDescent="0.3">
      <c r="A1" s="617"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617"/>
      <c r="C1" s="617"/>
      <c r="D1" s="617"/>
      <c r="E1" s="617"/>
      <c r="F1" s="617"/>
      <c r="G1" s="617"/>
      <c r="H1" s="617"/>
      <c r="I1" s="617"/>
      <c r="J1" s="617"/>
      <c r="K1" s="617"/>
      <c r="L1" s="617"/>
      <c r="M1" s="617"/>
      <c r="N1" s="617"/>
      <c r="O1" s="617"/>
    </row>
    <row r="2" spans="1:29" s="36" customFormat="1" ht="10" x14ac:dyDescent="0.25">
      <c r="A2" s="494" t="s">
        <v>0</v>
      </c>
      <c r="B2" s="494"/>
      <c r="C2" s="494"/>
      <c r="D2" s="494"/>
      <c r="E2" s="494"/>
      <c r="F2" s="494"/>
      <c r="G2" s="494"/>
      <c r="H2" s="494"/>
      <c r="I2" s="494"/>
      <c r="J2" s="494"/>
      <c r="K2" s="494"/>
      <c r="L2" s="494"/>
      <c r="M2" s="494"/>
      <c r="N2" s="494"/>
      <c r="O2" s="494"/>
    </row>
    <row r="3" spans="1:29" s="35" customFormat="1" ht="24" customHeight="1" x14ac:dyDescent="0.25">
      <c r="A3" s="618" t="s">
        <v>261</v>
      </c>
      <c r="B3" s="618"/>
      <c r="C3" s="618"/>
      <c r="D3" s="618"/>
      <c r="E3" s="618"/>
      <c r="F3" s="618"/>
      <c r="G3" s="618"/>
      <c r="H3" s="618"/>
      <c r="I3" s="618"/>
      <c r="J3" s="618"/>
      <c r="K3" s="618"/>
      <c r="L3" s="618"/>
      <c r="M3" s="618"/>
      <c r="N3" s="618"/>
      <c r="O3" s="618"/>
    </row>
    <row r="4" spans="1:29" s="35" customFormat="1" ht="10.5" customHeight="1" x14ac:dyDescent="0.25">
      <c r="A4" s="26"/>
      <c r="B4" s="26"/>
      <c r="C4" s="619"/>
      <c r="D4" s="619"/>
      <c r="E4" s="619"/>
      <c r="F4" s="619"/>
      <c r="G4" s="619"/>
      <c r="H4" s="619"/>
      <c r="I4" s="619"/>
      <c r="J4" s="619"/>
      <c r="K4" s="619"/>
      <c r="L4" s="37"/>
      <c r="M4" s="37"/>
      <c r="N4" s="37"/>
    </row>
    <row r="5" spans="1:29" s="39" customFormat="1" ht="12.5" x14ac:dyDescent="0.25">
      <c r="A5" s="620" t="s">
        <v>1</v>
      </c>
      <c r="B5" s="620"/>
      <c r="C5" s="620"/>
      <c r="D5" s="620"/>
      <c r="E5" s="620" t="s">
        <v>2</v>
      </c>
      <c r="F5" s="620"/>
      <c r="G5" s="620" t="s">
        <v>3</v>
      </c>
      <c r="H5" s="620"/>
      <c r="I5" s="620"/>
      <c r="J5" s="621" t="s">
        <v>4</v>
      </c>
      <c r="K5" s="622"/>
      <c r="L5" s="622"/>
      <c r="M5" s="623"/>
      <c r="N5" s="38" t="s">
        <v>5</v>
      </c>
      <c r="O5" s="38" t="s">
        <v>6</v>
      </c>
    </row>
    <row r="6" spans="1:29" s="39" customFormat="1" ht="13" x14ac:dyDescent="0.25">
      <c r="A6" s="624" t="s">
        <v>41</v>
      </c>
      <c r="B6" s="624"/>
      <c r="C6" s="624"/>
      <c r="D6" s="624"/>
      <c r="E6" s="624" t="s">
        <v>42</v>
      </c>
      <c r="F6" s="624"/>
      <c r="G6" s="624" t="s">
        <v>26</v>
      </c>
      <c r="H6" s="624"/>
      <c r="I6" s="624"/>
      <c r="J6" s="485" t="s">
        <v>57</v>
      </c>
      <c r="K6" s="625"/>
      <c r="L6" s="625"/>
      <c r="M6" s="486"/>
      <c r="N6" s="40" t="s">
        <v>27</v>
      </c>
      <c r="O6" s="40" t="s">
        <v>19</v>
      </c>
    </row>
    <row r="7" spans="1:29" s="43" customFormat="1" ht="12.5" x14ac:dyDescent="0.25">
      <c r="A7" s="41"/>
      <c r="B7" s="41"/>
      <c r="C7" s="41"/>
      <c r="D7" s="41"/>
      <c r="E7" s="41"/>
      <c r="F7" s="42"/>
      <c r="L7" s="41"/>
      <c r="M7" s="41"/>
      <c r="N7" s="41"/>
      <c r="O7" s="41"/>
    </row>
    <row r="8" spans="1:29" s="44" customFormat="1" ht="22.5" customHeight="1" x14ac:dyDescent="0.25">
      <c r="A8" s="346"/>
      <c r="B8" s="346"/>
      <c r="C8" s="346"/>
      <c r="D8" s="346"/>
      <c r="E8" s="346"/>
      <c r="F8" s="346"/>
      <c r="G8" s="346"/>
      <c r="H8" s="346"/>
      <c r="I8" s="346"/>
      <c r="J8" s="346"/>
      <c r="K8" s="346"/>
      <c r="L8" s="346"/>
      <c r="M8" s="346"/>
      <c r="N8" s="346"/>
      <c r="O8" s="346"/>
    </row>
    <row r="9" spans="1:29" ht="15" customHeight="1" thickBot="1" x14ac:dyDescent="0.4">
      <c r="A9" s="338"/>
      <c r="B9" s="338"/>
      <c r="C9" s="338"/>
      <c r="D9" s="338"/>
      <c r="E9" s="338"/>
      <c r="F9" s="338"/>
      <c r="G9" s="338"/>
      <c r="H9" s="338"/>
      <c r="I9" s="338"/>
      <c r="J9" s="338"/>
      <c r="K9" s="338"/>
      <c r="L9" s="338"/>
      <c r="M9" s="338"/>
      <c r="N9" s="338"/>
      <c r="O9" s="338"/>
      <c r="AC9" s="46">
        <f>AB10-AC10</f>
        <v>0</v>
      </c>
    </row>
    <row r="10" spans="1:29" s="58" customFormat="1" ht="50.25" customHeight="1" thickTop="1" thickBot="1" x14ac:dyDescent="0.3">
      <c r="A10" s="47" t="s">
        <v>10</v>
      </c>
      <c r="B10" s="48" t="s">
        <v>74</v>
      </c>
      <c r="C10" s="49" t="s">
        <v>75</v>
      </c>
      <c r="D10" s="50" t="s">
        <v>7</v>
      </c>
      <c r="E10" s="51" t="s">
        <v>8</v>
      </c>
      <c r="F10" s="52" t="s">
        <v>9</v>
      </c>
      <c r="G10" s="53">
        <v>1</v>
      </c>
      <c r="H10" s="54">
        <v>2</v>
      </c>
      <c r="I10" s="53">
        <v>3</v>
      </c>
      <c r="J10" s="53">
        <v>4</v>
      </c>
      <c r="K10" s="55">
        <v>5</v>
      </c>
      <c r="L10" s="50" t="s">
        <v>11</v>
      </c>
      <c r="M10" s="56" t="s">
        <v>76</v>
      </c>
      <c r="N10" s="56" t="s">
        <v>77</v>
      </c>
      <c r="O10" s="57" t="s">
        <v>78</v>
      </c>
      <c r="AB10" s="59">
        <f>SUM(AB11,AB13,AB15,AB17,AB19)</f>
        <v>173</v>
      </c>
      <c r="AC10" s="59">
        <f>SUM(AC11,AC13,AC15,AC17,AC19)</f>
        <v>173</v>
      </c>
    </row>
    <row r="11" spans="1:29" s="65" customFormat="1" ht="20.25" customHeight="1" thickTop="1" x14ac:dyDescent="0.4">
      <c r="A11" s="339">
        <v>1</v>
      </c>
      <c r="B11" s="330">
        <v>1</v>
      </c>
      <c r="C11" s="332"/>
      <c r="D11" s="60" t="s">
        <v>108</v>
      </c>
      <c r="E11" s="61" t="s">
        <v>103</v>
      </c>
      <c r="F11" s="62" t="s">
        <v>48</v>
      </c>
      <c r="G11" s="340"/>
      <c r="H11" s="275">
        <v>1</v>
      </c>
      <c r="I11" s="275">
        <v>1</v>
      </c>
      <c r="J11" s="275">
        <v>1</v>
      </c>
      <c r="K11" s="275">
        <v>1</v>
      </c>
      <c r="L11" s="342">
        <v>4</v>
      </c>
      <c r="M11" s="63">
        <f>(2+2+2+2)/8</f>
        <v>1</v>
      </c>
      <c r="N11" s="63">
        <f>(12+12+12+12)/(7+6+12+8+9+7+6)</f>
        <v>0.87272727272727268</v>
      </c>
      <c r="O11" s="344" t="s">
        <v>21</v>
      </c>
      <c r="P11" s="64">
        <v>0</v>
      </c>
      <c r="S11" s="65">
        <f>P11+P13+P15+P17+P19</f>
        <v>0</v>
      </c>
      <c r="U11" s="66">
        <f>2+2+2+2</f>
        <v>8</v>
      </c>
      <c r="V11" s="66">
        <v>12</v>
      </c>
      <c r="W11" s="66">
        <v>12</v>
      </c>
      <c r="X11" s="66">
        <v>13</v>
      </c>
      <c r="Y11" s="66">
        <v>12</v>
      </c>
      <c r="Z11" s="66">
        <f>SUM(V11:Y11)</f>
        <v>49</v>
      </c>
      <c r="AA11" s="67">
        <f>U11/U12</f>
        <v>1</v>
      </c>
      <c r="AB11" s="66">
        <f>Z11</f>
        <v>49</v>
      </c>
      <c r="AC11" s="66">
        <f>Z12-Z11</f>
        <v>17</v>
      </c>
    </row>
    <row r="12" spans="1:29" s="65" customFormat="1" ht="20.25" customHeight="1" x14ac:dyDescent="0.35">
      <c r="A12" s="329"/>
      <c r="B12" s="331"/>
      <c r="C12" s="333"/>
      <c r="D12" s="68" t="s">
        <v>109</v>
      </c>
      <c r="E12" s="69" t="s">
        <v>79</v>
      </c>
      <c r="F12" s="70" t="s">
        <v>48</v>
      </c>
      <c r="G12" s="341"/>
      <c r="H12" s="276" t="s">
        <v>226</v>
      </c>
      <c r="I12" s="276" t="s">
        <v>228</v>
      </c>
      <c r="J12" s="276" t="s">
        <v>230</v>
      </c>
      <c r="K12" s="276" t="s">
        <v>226</v>
      </c>
      <c r="L12" s="343"/>
      <c r="M12" s="73"/>
      <c r="N12" s="74"/>
      <c r="O12" s="328"/>
      <c r="P12" s="64">
        <v>0</v>
      </c>
      <c r="S12" s="65">
        <f>P12+P14+P16+P18+P20</f>
        <v>0</v>
      </c>
      <c r="U12" s="66">
        <f>2+2+2+2</f>
        <v>8</v>
      </c>
      <c r="V12" s="66">
        <f>7+9</f>
        <v>16</v>
      </c>
      <c r="W12" s="66">
        <f>8+9</f>
        <v>17</v>
      </c>
      <c r="X12" s="66">
        <f>8+12</f>
        <v>20</v>
      </c>
      <c r="Y12" s="66">
        <f>6+7</f>
        <v>13</v>
      </c>
      <c r="Z12" s="66">
        <f>SUM(V12:Y12)</f>
        <v>66</v>
      </c>
      <c r="AA12" s="67">
        <f>Z11/Z12</f>
        <v>0.74242424242424243</v>
      </c>
      <c r="AC12" s="66"/>
    </row>
    <row r="13" spans="1:29" s="65" customFormat="1" ht="20.25" customHeight="1" x14ac:dyDescent="0.4">
      <c r="A13" s="315">
        <v>2</v>
      </c>
      <c r="B13" s="330"/>
      <c r="C13" s="332"/>
      <c r="D13" s="75" t="s">
        <v>80</v>
      </c>
      <c r="E13" s="76" t="s">
        <v>81</v>
      </c>
      <c r="F13" s="77" t="s">
        <v>46</v>
      </c>
      <c r="G13" s="78">
        <v>0</v>
      </c>
      <c r="H13" s="626"/>
      <c r="I13" s="278">
        <v>1</v>
      </c>
      <c r="J13" s="278">
        <v>0</v>
      </c>
      <c r="K13" s="278">
        <v>1</v>
      </c>
      <c r="L13" s="628">
        <v>2</v>
      </c>
      <c r="M13" s="80">
        <f>4/8</f>
        <v>0.5</v>
      </c>
      <c r="N13" s="80">
        <f>(1+12+4+3+12)/(7+6+7+8+10+9+7+10)</f>
        <v>0.5</v>
      </c>
      <c r="O13" s="327" t="s">
        <v>27</v>
      </c>
      <c r="P13" s="64">
        <v>0</v>
      </c>
      <c r="U13" s="66">
        <f>0+0+2+2</f>
        <v>4</v>
      </c>
      <c r="V13" s="66">
        <f>1+3</f>
        <v>4</v>
      </c>
      <c r="W13" s="66">
        <f>4+4</f>
        <v>8</v>
      </c>
      <c r="X13" s="66">
        <f>6+6</f>
        <v>12</v>
      </c>
      <c r="Y13" s="66">
        <f>5+6+1</f>
        <v>12</v>
      </c>
      <c r="Z13" s="66">
        <f>SUM(V13:Y13)</f>
        <v>36</v>
      </c>
      <c r="AA13" s="67">
        <f>U13/U14</f>
        <v>0.44444444444444442</v>
      </c>
      <c r="AB13" s="66">
        <f>Z13</f>
        <v>36</v>
      </c>
      <c r="AC13" s="66">
        <f>Z14-Z13</f>
        <v>38</v>
      </c>
    </row>
    <row r="14" spans="1:29" s="65" customFormat="1" ht="20.25" customHeight="1" x14ac:dyDescent="0.35">
      <c r="A14" s="329"/>
      <c r="B14" s="331"/>
      <c r="C14" s="333"/>
      <c r="D14" s="68" t="s">
        <v>110</v>
      </c>
      <c r="E14" s="69" t="s">
        <v>103</v>
      </c>
      <c r="F14" s="70" t="s">
        <v>46</v>
      </c>
      <c r="G14" s="81" t="s">
        <v>227</v>
      </c>
      <c r="H14" s="627"/>
      <c r="I14" s="276" t="s">
        <v>232</v>
      </c>
      <c r="J14" s="277" t="s">
        <v>234</v>
      </c>
      <c r="K14" s="277" t="s">
        <v>235</v>
      </c>
      <c r="L14" s="337"/>
      <c r="M14" s="74"/>
      <c r="N14" s="74"/>
      <c r="O14" s="328"/>
      <c r="P14" s="64">
        <v>0</v>
      </c>
      <c r="U14" s="66">
        <f>2+2+2+3</f>
        <v>9</v>
      </c>
      <c r="V14" s="66">
        <f>7+9</f>
        <v>16</v>
      </c>
      <c r="W14" s="66">
        <f>10+10</f>
        <v>20</v>
      </c>
      <c r="X14" s="66">
        <f>10+8</f>
        <v>18</v>
      </c>
      <c r="Y14" s="66">
        <f>12+7+1</f>
        <v>20</v>
      </c>
      <c r="Z14" s="66">
        <f>SUM(V14:Y14)</f>
        <v>74</v>
      </c>
      <c r="AA14" s="67">
        <f>Z13/Z14</f>
        <v>0.48648648648648651</v>
      </c>
      <c r="AC14" s="66"/>
    </row>
    <row r="15" spans="1:29" s="65" customFormat="1" ht="20.25" customHeight="1" x14ac:dyDescent="0.4">
      <c r="A15" s="315">
        <v>3</v>
      </c>
      <c r="B15" s="330"/>
      <c r="C15" s="332"/>
      <c r="D15" s="75" t="s">
        <v>111</v>
      </c>
      <c r="E15" s="76" t="s">
        <v>104</v>
      </c>
      <c r="F15" s="77" t="s">
        <v>46</v>
      </c>
      <c r="G15" s="78">
        <v>0</v>
      </c>
      <c r="H15" s="279">
        <v>0</v>
      </c>
      <c r="I15" s="626"/>
      <c r="J15" s="278">
        <v>0</v>
      </c>
      <c r="K15" s="278">
        <v>1</v>
      </c>
      <c r="L15" s="628">
        <v>1</v>
      </c>
      <c r="M15" s="80">
        <f>2/9</f>
        <v>0.22222222222222221</v>
      </c>
      <c r="N15" s="80">
        <f>(0+1+2+0+7+6)/(12+7+8+12+13+13+1)</f>
        <v>0.24242424242424243</v>
      </c>
      <c r="O15" s="327" t="s">
        <v>30</v>
      </c>
      <c r="P15" s="64">
        <v>0</v>
      </c>
      <c r="U15" s="66">
        <f>0+2+2+2</f>
        <v>6</v>
      </c>
      <c r="V15" s="66">
        <f>2+3</f>
        <v>5</v>
      </c>
      <c r="W15" s="66">
        <f>12</f>
        <v>12</v>
      </c>
      <c r="X15" s="66">
        <f>4+6+1</f>
        <v>11</v>
      </c>
      <c r="Y15" s="66">
        <f>12</f>
        <v>12</v>
      </c>
      <c r="Z15" s="66">
        <f>SUM(V15:Y15)</f>
        <v>40</v>
      </c>
      <c r="AA15" s="67">
        <f>U15/U16</f>
        <v>0.66666666666666663</v>
      </c>
      <c r="AB15" s="66">
        <f>Z15</f>
        <v>40</v>
      </c>
      <c r="AC15" s="66">
        <f>Z16-Z15</f>
        <v>32</v>
      </c>
    </row>
    <row r="16" spans="1:29" s="65" customFormat="1" ht="20.25" customHeight="1" x14ac:dyDescent="0.35">
      <c r="A16" s="329"/>
      <c r="B16" s="331"/>
      <c r="C16" s="333"/>
      <c r="D16" s="68" t="s">
        <v>112</v>
      </c>
      <c r="E16" s="69" t="s">
        <v>105</v>
      </c>
      <c r="F16" s="70" t="s">
        <v>46</v>
      </c>
      <c r="G16" s="81" t="s">
        <v>229</v>
      </c>
      <c r="H16" s="276" t="s">
        <v>233</v>
      </c>
      <c r="I16" s="627"/>
      <c r="J16" s="277" t="s">
        <v>229</v>
      </c>
      <c r="K16" s="277" t="s">
        <v>237</v>
      </c>
      <c r="L16" s="337"/>
      <c r="M16" s="73"/>
      <c r="N16" s="74"/>
      <c r="O16" s="328"/>
      <c r="P16" s="64">
        <v>0</v>
      </c>
      <c r="U16" s="66">
        <f>2+2+3+2</f>
        <v>9</v>
      </c>
      <c r="V16" s="66">
        <f>8+9</f>
        <v>17</v>
      </c>
      <c r="W16" s="66">
        <f>10+10</f>
        <v>20</v>
      </c>
      <c r="X16" s="66">
        <f>10+10+1</f>
        <v>21</v>
      </c>
      <c r="Y16" s="66">
        <f>7+7</f>
        <v>14</v>
      </c>
      <c r="Z16" s="66">
        <f t="shared" ref="Z16:Z20" si="0">SUM(V16:Y16)</f>
        <v>72</v>
      </c>
      <c r="AA16" s="67">
        <f>Z15/Z16</f>
        <v>0.55555555555555558</v>
      </c>
      <c r="AC16" s="66"/>
    </row>
    <row r="17" spans="1:29" s="65" customFormat="1" ht="20.25" customHeight="1" x14ac:dyDescent="0.4">
      <c r="A17" s="315">
        <v>4</v>
      </c>
      <c r="B17" s="330"/>
      <c r="C17" s="332"/>
      <c r="D17" s="75" t="s">
        <v>113</v>
      </c>
      <c r="E17" s="76" t="s">
        <v>72</v>
      </c>
      <c r="F17" s="77" t="s">
        <v>48</v>
      </c>
      <c r="G17" s="78">
        <v>0</v>
      </c>
      <c r="H17" s="279">
        <v>1</v>
      </c>
      <c r="I17" s="278">
        <v>1</v>
      </c>
      <c r="J17" s="626"/>
      <c r="K17" s="278">
        <v>1</v>
      </c>
      <c r="L17" s="628">
        <v>3</v>
      </c>
      <c r="M17" s="80">
        <f>6/8</f>
        <v>0.75</v>
      </c>
      <c r="N17" s="80">
        <f>(2+3+12+12+12)/(8+9+10+9+12+8+8)</f>
        <v>0.640625</v>
      </c>
      <c r="O17" s="327" t="s">
        <v>24</v>
      </c>
      <c r="P17" s="64">
        <v>0</v>
      </c>
      <c r="U17" s="66">
        <f>0+0+1+2</f>
        <v>3</v>
      </c>
      <c r="V17" s="66">
        <f>2+5</f>
        <v>7</v>
      </c>
      <c r="W17" s="66">
        <f>4+2</f>
        <v>6</v>
      </c>
      <c r="X17" s="66">
        <f>6+4</f>
        <v>10</v>
      </c>
      <c r="Y17" s="66">
        <f>6+6</f>
        <v>12</v>
      </c>
      <c r="Z17" s="66">
        <f t="shared" si="0"/>
        <v>35</v>
      </c>
      <c r="AA17" s="67">
        <f>U17/U18</f>
        <v>0.33333333333333331</v>
      </c>
      <c r="AB17" s="66">
        <f>Z17</f>
        <v>35</v>
      </c>
      <c r="AC17" s="66">
        <f>Z18-Z17</f>
        <v>38</v>
      </c>
    </row>
    <row r="18" spans="1:29" s="65" customFormat="1" ht="20.25" customHeight="1" x14ac:dyDescent="0.35">
      <c r="A18" s="329"/>
      <c r="B18" s="331"/>
      <c r="C18" s="333"/>
      <c r="D18" s="68" t="s">
        <v>114</v>
      </c>
      <c r="E18" s="69" t="s">
        <v>106</v>
      </c>
      <c r="F18" s="70" t="s">
        <v>48</v>
      </c>
      <c r="G18" s="81" t="s">
        <v>231</v>
      </c>
      <c r="H18" s="276" t="s">
        <v>219</v>
      </c>
      <c r="I18" s="277" t="s">
        <v>228</v>
      </c>
      <c r="J18" s="627"/>
      <c r="K18" s="277" t="s">
        <v>180</v>
      </c>
      <c r="L18" s="337"/>
      <c r="M18" s="73"/>
      <c r="N18" s="74"/>
      <c r="O18" s="328"/>
      <c r="P18" s="64">
        <v>0</v>
      </c>
      <c r="Q18" s="82"/>
      <c r="R18" s="82"/>
      <c r="S18" s="82"/>
      <c r="U18" s="66">
        <f>2+2+3+2</f>
        <v>9</v>
      </c>
      <c r="V18" s="66">
        <f>8+12</f>
        <v>20</v>
      </c>
      <c r="W18" s="66">
        <f>10+8</f>
        <v>18</v>
      </c>
      <c r="X18" s="66">
        <f>10+10+1</f>
        <v>21</v>
      </c>
      <c r="Y18" s="66">
        <f>7+7</f>
        <v>14</v>
      </c>
      <c r="Z18" s="66">
        <f t="shared" si="0"/>
        <v>73</v>
      </c>
      <c r="AA18" s="67">
        <f>Z17/Z18</f>
        <v>0.47945205479452052</v>
      </c>
      <c r="AC18" s="66"/>
    </row>
    <row r="19" spans="1:29" s="65" customFormat="1" ht="20.25" customHeight="1" x14ac:dyDescent="0.4">
      <c r="A19" s="315">
        <v>5</v>
      </c>
      <c r="B19" s="630"/>
      <c r="C19" s="632"/>
      <c r="D19" s="75" t="s">
        <v>115</v>
      </c>
      <c r="E19" s="76" t="s">
        <v>107</v>
      </c>
      <c r="F19" s="77" t="s">
        <v>48</v>
      </c>
      <c r="G19" s="78">
        <v>0</v>
      </c>
      <c r="H19" s="279">
        <v>0</v>
      </c>
      <c r="I19" s="279">
        <v>0</v>
      </c>
      <c r="J19" s="279">
        <v>0</v>
      </c>
      <c r="K19" s="667"/>
      <c r="L19" s="628">
        <v>0</v>
      </c>
      <c r="M19" s="80">
        <f>0/9</f>
        <v>0</v>
      </c>
      <c r="N19" s="80">
        <f>(1+1+4+6+7+2+2)/(7+6+7+10+13+13+1+8+8)</f>
        <v>0.31506849315068491</v>
      </c>
      <c r="O19" s="327" t="s">
        <v>33</v>
      </c>
      <c r="P19" s="64">
        <v>0</v>
      </c>
      <c r="U19" s="66">
        <f>0+1+0+0</f>
        <v>1</v>
      </c>
      <c r="V19" s="66">
        <f>1</f>
        <v>1</v>
      </c>
      <c r="W19" s="66">
        <f>7+1</f>
        <v>8</v>
      </c>
      <c r="X19" s="66">
        <f>1+1</f>
        <v>2</v>
      </c>
      <c r="Y19" s="66">
        <f>1+1</f>
        <v>2</v>
      </c>
      <c r="Z19" s="66">
        <f t="shared" si="0"/>
        <v>13</v>
      </c>
      <c r="AA19" s="67">
        <f>U19/U20</f>
        <v>0.1111111111111111</v>
      </c>
      <c r="AB19" s="66">
        <f>Z19</f>
        <v>13</v>
      </c>
      <c r="AC19" s="66">
        <f>Z20-Z19</f>
        <v>48</v>
      </c>
    </row>
    <row r="20" spans="1:29" s="82" customFormat="1" ht="20.25" customHeight="1" thickBot="1" x14ac:dyDescent="0.4">
      <c r="A20" s="316"/>
      <c r="B20" s="631"/>
      <c r="C20" s="633"/>
      <c r="D20" s="83" t="s">
        <v>116</v>
      </c>
      <c r="E20" s="84" t="s">
        <v>68</v>
      </c>
      <c r="F20" s="85" t="s">
        <v>48</v>
      </c>
      <c r="G20" s="86" t="s">
        <v>227</v>
      </c>
      <c r="H20" s="280" t="s">
        <v>236</v>
      </c>
      <c r="I20" s="280" t="s">
        <v>238</v>
      </c>
      <c r="J20" s="280" t="s">
        <v>183</v>
      </c>
      <c r="K20" s="668"/>
      <c r="L20" s="636"/>
      <c r="M20" s="88"/>
      <c r="N20" s="88"/>
      <c r="O20" s="629"/>
      <c r="P20" s="64">
        <v>0</v>
      </c>
      <c r="U20" s="66">
        <f>2+3+2+2</f>
        <v>9</v>
      </c>
      <c r="V20" s="66">
        <f>6+7</f>
        <v>13</v>
      </c>
      <c r="W20" s="66">
        <f>12+7+1</f>
        <v>20</v>
      </c>
      <c r="X20" s="66">
        <f>7+7</f>
        <v>14</v>
      </c>
      <c r="Y20" s="66">
        <f>7+7</f>
        <v>14</v>
      </c>
      <c r="Z20" s="66">
        <f t="shared" si="0"/>
        <v>61</v>
      </c>
      <c r="AA20" s="67">
        <f>Z19/Z20</f>
        <v>0.21311475409836064</v>
      </c>
      <c r="AB20" s="66"/>
      <c r="AC20" s="89"/>
    </row>
    <row r="21" spans="1:29" s="43" customFormat="1" ht="5.15" customHeight="1" thickTop="1" x14ac:dyDescent="0.25">
      <c r="A21" s="41"/>
      <c r="B21" s="41"/>
      <c r="C21" s="41"/>
      <c r="D21" s="41"/>
      <c r="E21" s="41"/>
      <c r="F21" s="42"/>
      <c r="L21" s="41"/>
      <c r="M21" s="41"/>
      <c r="N21" s="41"/>
      <c r="O21" s="41"/>
    </row>
    <row r="22" spans="1:29" s="82" customFormat="1" ht="7.9" customHeight="1" x14ac:dyDescent="0.35"/>
    <row r="23" spans="1:29" s="43" customFormat="1" ht="5.15" customHeight="1" x14ac:dyDescent="0.25">
      <c r="A23" s="41"/>
      <c r="B23" s="41"/>
      <c r="C23" s="41"/>
      <c r="D23" s="41"/>
      <c r="E23" s="41"/>
      <c r="F23" s="42"/>
      <c r="L23" s="41"/>
      <c r="M23" s="41"/>
      <c r="N23" s="41"/>
      <c r="O23" s="41"/>
    </row>
    <row r="24" spans="1:29" s="82" customFormat="1" ht="7.9" customHeight="1" x14ac:dyDescent="0.35"/>
    <row r="25" spans="1:29" s="43" customFormat="1" ht="21.75" hidden="1" customHeight="1" x14ac:dyDescent="0.25">
      <c r="A25" s="312" t="s">
        <v>83</v>
      </c>
      <c r="B25" s="312"/>
      <c r="C25" s="312"/>
      <c r="D25" s="312"/>
      <c r="E25" s="312"/>
      <c r="F25" s="312"/>
      <c r="G25" s="312"/>
      <c r="H25" s="312"/>
      <c r="I25" s="312"/>
      <c r="J25" s="312"/>
      <c r="K25" s="312"/>
      <c r="L25" s="312"/>
      <c r="M25" s="312"/>
      <c r="N25" s="312"/>
      <c r="O25" s="312"/>
    </row>
    <row r="26" spans="1:29" s="43" customFormat="1" ht="19.5" hidden="1" customHeight="1" x14ac:dyDescent="0.25">
      <c r="A26" s="313" t="s">
        <v>84</v>
      </c>
      <c r="B26" s="313"/>
      <c r="C26" s="313"/>
      <c r="D26" s="313"/>
      <c r="E26" s="313"/>
      <c r="F26" s="313"/>
      <c r="G26" s="313"/>
      <c r="H26" s="313"/>
      <c r="I26" s="313"/>
      <c r="J26" s="313"/>
      <c r="K26" s="313"/>
      <c r="L26" s="313"/>
      <c r="M26" s="313"/>
      <c r="N26" s="313"/>
      <c r="O26" s="313"/>
    </row>
    <row r="27" spans="1:29" s="82" customFormat="1" ht="15.5" x14ac:dyDescent="0.35"/>
    <row r="28" spans="1:29" s="82" customFormat="1" ht="7.9" customHeight="1" x14ac:dyDescent="0.35"/>
    <row r="29" spans="1:29" s="93" customFormat="1" ht="12" customHeight="1" x14ac:dyDescent="0.25">
      <c r="A29" s="90"/>
      <c r="B29" s="637"/>
      <c r="C29" s="637"/>
      <c r="D29" s="91"/>
      <c r="E29" s="91"/>
      <c r="F29" s="638"/>
      <c r="G29" s="638"/>
      <c r="H29" s="638"/>
      <c r="I29" s="638"/>
      <c r="J29" s="638"/>
      <c r="K29" s="639"/>
      <c r="L29" s="640" t="s">
        <v>12</v>
      </c>
      <c r="M29" s="641"/>
      <c r="N29" s="641"/>
      <c r="O29" s="642"/>
      <c r="P29" s="92"/>
      <c r="T29" s="94"/>
      <c r="U29" s="94"/>
      <c r="V29" s="94"/>
      <c r="W29" s="94"/>
      <c r="X29" s="94"/>
      <c r="Y29" s="94"/>
    </row>
    <row r="30" spans="1:29" s="97" customFormat="1" ht="12" customHeight="1" x14ac:dyDescent="0.2">
      <c r="A30" s="94"/>
      <c r="B30" s="643"/>
      <c r="C30" s="643"/>
      <c r="D30" s="95"/>
      <c r="E30" s="95"/>
      <c r="F30" s="644"/>
      <c r="G30" s="644"/>
      <c r="H30" s="645"/>
      <c r="I30" s="645"/>
      <c r="J30" s="645"/>
      <c r="K30" s="646"/>
      <c r="L30" s="647" t="s">
        <v>85</v>
      </c>
      <c r="M30" s="648"/>
      <c r="N30" s="648"/>
      <c r="O30" s="649"/>
      <c r="P30" s="96"/>
      <c r="T30" s="98"/>
      <c r="U30" s="98"/>
      <c r="V30" s="98"/>
      <c r="W30" s="98"/>
      <c r="X30" s="98"/>
      <c r="Y30" s="98"/>
    </row>
    <row r="31" spans="1:29" s="97" customFormat="1" ht="12" customHeight="1" x14ac:dyDescent="0.2">
      <c r="A31" s="94"/>
      <c r="B31" s="643"/>
      <c r="C31" s="643"/>
      <c r="D31" s="95"/>
      <c r="E31" s="99"/>
      <c r="F31" s="644"/>
      <c r="G31" s="644"/>
      <c r="H31" s="638"/>
      <c r="I31" s="638"/>
      <c r="J31" s="638"/>
      <c r="K31" s="639"/>
      <c r="L31" s="650"/>
      <c r="M31" s="651"/>
      <c r="N31" s="651"/>
      <c r="O31" s="652"/>
      <c r="P31" s="96"/>
      <c r="T31" s="98"/>
      <c r="U31" s="98"/>
      <c r="V31" s="98"/>
      <c r="W31" s="98"/>
      <c r="X31" s="98"/>
      <c r="Y31" s="98"/>
    </row>
    <row r="32" spans="1:29" s="97" customFormat="1" ht="12" customHeight="1" x14ac:dyDescent="0.2">
      <c r="A32" s="94"/>
      <c r="B32" s="643"/>
      <c r="C32" s="643"/>
      <c r="D32" s="100"/>
      <c r="E32" s="100"/>
      <c r="F32" s="644"/>
      <c r="G32" s="644"/>
      <c r="H32" s="638"/>
      <c r="I32" s="638"/>
      <c r="J32" s="638"/>
      <c r="K32" s="639"/>
      <c r="L32" s="640" t="s">
        <v>13</v>
      </c>
      <c r="M32" s="642"/>
      <c r="N32" s="640" t="s">
        <v>14</v>
      </c>
      <c r="O32" s="642"/>
      <c r="P32" s="96"/>
      <c r="T32" s="98"/>
      <c r="U32" s="98"/>
      <c r="V32" s="98"/>
      <c r="W32" s="98"/>
      <c r="X32" s="98"/>
      <c r="Y32" s="98"/>
    </row>
    <row r="33" spans="1:25" s="97" customFormat="1" ht="12" customHeight="1" x14ac:dyDescent="0.2">
      <c r="A33" s="94"/>
      <c r="B33" s="643"/>
      <c r="C33" s="643"/>
      <c r="D33" s="94"/>
      <c r="E33" s="94"/>
      <c r="F33" s="644"/>
      <c r="G33" s="644"/>
      <c r="H33" s="638"/>
      <c r="I33" s="638"/>
      <c r="J33" s="638"/>
      <c r="K33" s="639"/>
      <c r="L33" s="653">
        <v>45091</v>
      </c>
      <c r="M33" s="654"/>
      <c r="N33" s="655">
        <v>0.77083333333333337</v>
      </c>
      <c r="O33" s="656"/>
      <c r="P33" s="96"/>
      <c r="T33" s="98"/>
      <c r="U33" s="98"/>
      <c r="V33" s="98"/>
      <c r="W33" s="98"/>
      <c r="X33" s="98"/>
      <c r="Y33" s="98"/>
    </row>
    <row r="34" spans="1:25" s="97" customFormat="1" ht="12" customHeight="1" x14ac:dyDescent="0.2">
      <c r="A34" s="94"/>
      <c r="B34" s="643"/>
      <c r="C34" s="643"/>
      <c r="D34" s="94"/>
      <c r="E34" s="94"/>
      <c r="F34" s="644"/>
      <c r="G34" s="644"/>
      <c r="H34" s="638"/>
      <c r="I34" s="638"/>
      <c r="J34" s="638"/>
      <c r="K34" s="639"/>
      <c r="L34" s="640" t="s">
        <v>15</v>
      </c>
      <c r="M34" s="641"/>
      <c r="N34" s="641"/>
      <c r="O34" s="642"/>
      <c r="P34" s="92"/>
      <c r="T34" s="98"/>
      <c r="U34" s="98"/>
      <c r="V34" s="98"/>
      <c r="W34" s="98"/>
      <c r="X34" s="98"/>
      <c r="Y34" s="98"/>
    </row>
    <row r="35" spans="1:25" s="97" customFormat="1" ht="12" customHeight="1" x14ac:dyDescent="0.2">
      <c r="A35" s="94"/>
      <c r="B35" s="643"/>
      <c r="C35" s="643"/>
      <c r="D35" s="94"/>
      <c r="E35" s="101"/>
      <c r="F35" s="644"/>
      <c r="G35" s="644"/>
      <c r="H35" s="638"/>
      <c r="I35" s="638"/>
      <c r="J35" s="638"/>
      <c r="K35" s="639"/>
      <c r="L35" s="657"/>
      <c r="M35" s="658"/>
      <c r="N35" s="661" t="s">
        <v>56</v>
      </c>
      <c r="O35" s="662"/>
      <c r="P35" s="96"/>
      <c r="T35" s="98"/>
      <c r="U35" s="98"/>
      <c r="V35" s="98"/>
      <c r="W35" s="98"/>
      <c r="X35" s="98"/>
      <c r="Y35" s="98"/>
    </row>
    <row r="36" spans="1:25" s="97" customFormat="1" ht="12" customHeight="1" x14ac:dyDescent="0.2">
      <c r="A36" s="94"/>
      <c r="B36" s="643"/>
      <c r="C36" s="643"/>
      <c r="D36" s="94"/>
      <c r="E36" s="94"/>
      <c r="F36" s="644"/>
      <c r="G36" s="644"/>
      <c r="H36" s="638"/>
      <c r="I36" s="638"/>
      <c r="J36" s="638"/>
      <c r="K36" s="639"/>
      <c r="L36" s="659"/>
      <c r="M36" s="660"/>
      <c r="N36" s="663"/>
      <c r="O36" s="664"/>
      <c r="P36" s="96"/>
      <c r="T36" s="98"/>
      <c r="U36" s="98"/>
      <c r="V36" s="98"/>
      <c r="W36" s="98"/>
      <c r="X36" s="98"/>
      <c r="Y36" s="98"/>
    </row>
    <row r="37" spans="1:25" s="97" customFormat="1" ht="12" customHeight="1" x14ac:dyDescent="0.2">
      <c r="A37" s="94"/>
      <c r="B37" s="643"/>
      <c r="C37" s="643"/>
      <c r="D37" s="94"/>
      <c r="E37" s="101"/>
      <c r="F37" s="644"/>
      <c r="G37" s="644"/>
      <c r="H37" s="638"/>
      <c r="I37" s="638"/>
      <c r="J37" s="638"/>
      <c r="K37" s="639"/>
      <c r="L37" s="665" t="s">
        <v>16</v>
      </c>
      <c r="M37" s="666"/>
      <c r="N37" s="665" t="s">
        <v>40</v>
      </c>
      <c r="O37" s="666"/>
      <c r="P37" s="96"/>
      <c r="T37" s="98"/>
      <c r="U37" s="98"/>
      <c r="V37" s="98"/>
      <c r="W37" s="98"/>
      <c r="X37" s="98"/>
      <c r="Y37" s="98"/>
    </row>
    <row r="168" spans="1:10" s="4" customFormat="1" ht="12.5" hidden="1" x14ac:dyDescent="0.25">
      <c r="A168" s="102" t="s">
        <v>73</v>
      </c>
      <c r="B168" s="102" t="str">
        <f>IF($G$6="МУЖЧИНЫ И ЖЕНЩИНЫ","МУЖЧИНЫ",IF($G$6="ДО 19 ЛЕТ","ЮНИОРЫ","ЮНОШИ"))</f>
        <v>ЮНОШИ</v>
      </c>
      <c r="C168" s="102" t="s">
        <v>18</v>
      </c>
      <c r="D168" s="102" t="s">
        <v>19</v>
      </c>
      <c r="E168" s="5"/>
      <c r="F168" s="5"/>
      <c r="G168" s="5"/>
      <c r="H168" s="5"/>
      <c r="I168" s="5"/>
      <c r="J168" s="5"/>
    </row>
    <row r="169" spans="1:10" s="4" customFormat="1" ht="12.5" hidden="1" x14ac:dyDescent="0.25">
      <c r="A169" s="102" t="s">
        <v>20</v>
      </c>
      <c r="B169" s="102" t="str">
        <f>IF($G$6="МУЖЧИНЫ И ЖЕНЩИНЫ","ЖЕНЩИНЫ",IF($G$6="ДО 19 ЛЕТ","ЮНИОРКИ","ДЕВУШКИ"))</f>
        <v>ДЕВУШКИ</v>
      </c>
      <c r="C169" s="102" t="s">
        <v>21</v>
      </c>
      <c r="D169" s="102" t="s">
        <v>22</v>
      </c>
      <c r="E169" s="5"/>
      <c r="F169" s="5"/>
      <c r="G169" s="5"/>
      <c r="H169" s="5"/>
      <c r="I169" s="5"/>
      <c r="J169" s="5"/>
    </row>
    <row r="170" spans="1:10" s="4" customFormat="1" ht="12.5" hidden="1" x14ac:dyDescent="0.25">
      <c r="A170" s="102" t="s">
        <v>23</v>
      </c>
      <c r="B170" s="102" t="str">
        <f>IF($G$6="МУЖЧИНЫ И ЖЕНЩИНЫ","МУЖЧИНЫ И ЖЕНЩИНЫ",IF($G$6="ДО 19 ЛЕТ","ЮНИОРЫ И ЮНИОРКИ","ЮНОШИ И ДЕВУШКИ"))</f>
        <v>ЮНОШИ И ДЕВУШКИ</v>
      </c>
      <c r="C170" s="102" t="s">
        <v>24</v>
      </c>
      <c r="D170" s="102" t="s">
        <v>25</v>
      </c>
      <c r="E170" s="5"/>
      <c r="F170" s="5"/>
      <c r="G170" s="5"/>
      <c r="H170" s="5"/>
      <c r="I170" s="5"/>
      <c r="J170" s="5"/>
    </row>
    <row r="171" spans="1:10" s="4" customFormat="1" ht="12.5" hidden="1" x14ac:dyDescent="0.25">
      <c r="A171" s="102" t="s">
        <v>26</v>
      </c>
      <c r="B171" s="102"/>
      <c r="C171" s="102" t="s">
        <v>27</v>
      </c>
      <c r="D171" s="102" t="s">
        <v>28</v>
      </c>
      <c r="E171" s="5"/>
      <c r="F171" s="5"/>
      <c r="G171" s="5"/>
      <c r="H171" s="5"/>
      <c r="I171" s="5"/>
      <c r="J171" s="5"/>
    </row>
    <row r="172" spans="1:10" s="4" customFormat="1" ht="12.5" hidden="1" x14ac:dyDescent="0.25">
      <c r="A172" s="102" t="s">
        <v>29</v>
      </c>
      <c r="B172" s="102"/>
      <c r="C172" s="102" t="s">
        <v>30</v>
      </c>
      <c r="D172" s="102" t="s">
        <v>31</v>
      </c>
      <c r="E172" s="5"/>
      <c r="F172" s="5"/>
      <c r="G172" s="5"/>
      <c r="H172" s="5"/>
      <c r="I172" s="5"/>
      <c r="J172" s="5"/>
    </row>
    <row r="173" spans="1:10" s="4" customFormat="1" ht="12.5" hidden="1" x14ac:dyDescent="0.25">
      <c r="A173" s="102" t="s">
        <v>32</v>
      </c>
      <c r="B173" s="102"/>
      <c r="C173" s="102" t="s">
        <v>33</v>
      </c>
      <c r="D173" s="102"/>
      <c r="E173" s="5"/>
      <c r="F173" s="5"/>
      <c r="G173" s="5"/>
      <c r="H173" s="5"/>
      <c r="I173" s="5"/>
      <c r="J173" s="5"/>
    </row>
    <row r="174" spans="1:10" s="4" customFormat="1" ht="12.5" hidden="1" x14ac:dyDescent="0.25">
      <c r="A174" s="102"/>
      <c r="B174" s="102"/>
      <c r="C174" s="102" t="s">
        <v>34</v>
      </c>
      <c r="D174" s="102"/>
      <c r="E174" s="5"/>
      <c r="F174" s="5"/>
      <c r="G174" s="5"/>
      <c r="H174" s="5"/>
      <c r="I174" s="5"/>
      <c r="J174" s="5"/>
    </row>
  </sheetData>
  <mergeCells count="85">
    <mergeCell ref="N37:O37"/>
    <mergeCell ref="F36:G36"/>
    <mergeCell ref="H36:K36"/>
    <mergeCell ref="B37:C37"/>
    <mergeCell ref="F37:G37"/>
    <mergeCell ref="H37:K37"/>
    <mergeCell ref="L37:M37"/>
    <mergeCell ref="B34:C34"/>
    <mergeCell ref="F34:G34"/>
    <mergeCell ref="H34:K34"/>
    <mergeCell ref="L34:O34"/>
    <mergeCell ref="B35:C35"/>
    <mergeCell ref="F35:G35"/>
    <mergeCell ref="H35:K35"/>
    <mergeCell ref="L35:M36"/>
    <mergeCell ref="N35:O36"/>
    <mergeCell ref="B36:C36"/>
    <mergeCell ref="B32:C32"/>
    <mergeCell ref="F32:G32"/>
    <mergeCell ref="H32:K32"/>
    <mergeCell ref="L32:M32"/>
    <mergeCell ref="N32:O32"/>
    <mergeCell ref="B33:C33"/>
    <mergeCell ref="F33:G33"/>
    <mergeCell ref="H33:K33"/>
    <mergeCell ref="L33:M33"/>
    <mergeCell ref="N33:O33"/>
    <mergeCell ref="B30:C30"/>
    <mergeCell ref="F30:G30"/>
    <mergeCell ref="H30:K30"/>
    <mergeCell ref="L30:O30"/>
    <mergeCell ref="B31:C31"/>
    <mergeCell ref="F31:G31"/>
    <mergeCell ref="H31:K31"/>
    <mergeCell ref="L31:O31"/>
    <mergeCell ref="A25:O25"/>
    <mergeCell ref="A26:O26"/>
    <mergeCell ref="B29:C29"/>
    <mergeCell ref="F29:G29"/>
    <mergeCell ref="H29:K29"/>
    <mergeCell ref="L29:O29"/>
    <mergeCell ref="O19:O20"/>
    <mergeCell ref="A17:A18"/>
    <mergeCell ref="B17:B18"/>
    <mergeCell ref="C17:C18"/>
    <mergeCell ref="J17:J18"/>
    <mergeCell ref="L17:L18"/>
    <mergeCell ref="O17:O18"/>
    <mergeCell ref="A19:A20"/>
    <mergeCell ref="B19:B20"/>
    <mergeCell ref="C19:C20"/>
    <mergeCell ref="K19:K20"/>
    <mergeCell ref="L19:L20"/>
    <mergeCell ref="O15:O16"/>
    <mergeCell ref="A13:A14"/>
    <mergeCell ref="B13:B14"/>
    <mergeCell ref="C13:C14"/>
    <mergeCell ref="H13:H14"/>
    <mergeCell ref="L13:L14"/>
    <mergeCell ref="O13:O14"/>
    <mergeCell ref="A15:A16"/>
    <mergeCell ref="B15:B16"/>
    <mergeCell ref="C15:C16"/>
    <mergeCell ref="I15:I16"/>
    <mergeCell ref="L15:L16"/>
    <mergeCell ref="O11:O12"/>
    <mergeCell ref="A6:D6"/>
    <mergeCell ref="E6:F6"/>
    <mergeCell ref="G6:I6"/>
    <mergeCell ref="J6:M6"/>
    <mergeCell ref="A8:O8"/>
    <mergeCell ref="A9:O9"/>
    <mergeCell ref="A11:A12"/>
    <mergeCell ref="B11:B12"/>
    <mergeCell ref="C11:C12"/>
    <mergeCell ref="G11:G12"/>
    <mergeCell ref="L11:L12"/>
    <mergeCell ref="A1:O1"/>
    <mergeCell ref="A2:O2"/>
    <mergeCell ref="A3:O3"/>
    <mergeCell ref="C4:K4"/>
    <mergeCell ref="A5:D5"/>
    <mergeCell ref="E5:F5"/>
    <mergeCell ref="G5:I5"/>
    <mergeCell ref="J5:M5"/>
  </mergeCells>
  <dataValidations count="4">
    <dataValidation type="list" allowBlank="1" showInputMessage="1" showErrorMessage="1" sqref="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xr:uid="{43E1AFBD-4B77-4D09-A2FE-5F0F4E96C0EF}">
      <formula1>$D$168:$D$172</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AEB79735-5C37-4F7E-8DCA-6AA392DFEC69}">
      <formula1>$C$168:$C$171</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27959DEF-309E-4E5C-AE38-43888F8A398B}">
      <formula1>$A$168:$A$173</formula1>
    </dataValidation>
    <dataValidation type="list" allowBlank="1" showInputMessage="1" showErrorMessage="1" sqref="J6:M6 JF6:JI6 TB6:TE6 ACX6:ADA6 AMT6:AMW6 AWP6:AWS6 BGL6:BGO6 BQH6:BQK6 CAD6:CAG6 CJZ6:CKC6 CTV6:CTY6 DDR6:DDU6 DNN6:DNQ6 DXJ6:DXM6 EHF6:EHI6 ERB6:ERE6 FAX6:FBA6 FKT6:FKW6 FUP6:FUS6 GEL6:GEO6 GOH6:GOK6 GYD6:GYG6 HHZ6:HIC6 HRV6:HRY6 IBR6:IBU6 ILN6:ILQ6 IVJ6:IVM6 JFF6:JFI6 JPB6:JPE6 JYX6:JZA6 KIT6:KIW6 KSP6:KSS6 LCL6:LCO6 LMH6:LMK6 LWD6:LWG6 MFZ6:MGC6 MPV6:MPY6 MZR6:MZU6 NJN6:NJQ6 NTJ6:NTM6 ODF6:ODI6 ONB6:ONE6 OWX6:OXA6 PGT6:PGW6 PQP6:PQS6 QAL6:QAO6 QKH6:QKK6 QUD6:QUG6 RDZ6:REC6 RNV6:RNY6 RXR6:RXU6 SHN6:SHQ6 SRJ6:SRM6 TBF6:TBI6 TLB6:TLE6 TUX6:TVA6 UET6:UEW6 UOP6:UOS6 UYL6:UYO6 VIH6:VIK6 VSD6:VSG6 WBZ6:WCC6 WLV6:WLY6 WVR6:WVU6 J65542:M65542 JF65542:JI65542 TB65542:TE65542 ACX65542:ADA65542 AMT65542:AMW65542 AWP65542:AWS65542 BGL65542:BGO65542 BQH65542:BQK65542 CAD65542:CAG65542 CJZ65542:CKC65542 CTV65542:CTY65542 DDR65542:DDU65542 DNN65542:DNQ65542 DXJ65542:DXM65542 EHF65542:EHI65542 ERB65542:ERE65542 FAX65542:FBA65542 FKT65542:FKW65542 FUP65542:FUS65542 GEL65542:GEO65542 GOH65542:GOK65542 GYD65542:GYG65542 HHZ65542:HIC65542 HRV65542:HRY65542 IBR65542:IBU65542 ILN65542:ILQ65542 IVJ65542:IVM65542 JFF65542:JFI65542 JPB65542:JPE65542 JYX65542:JZA65542 KIT65542:KIW65542 KSP65542:KSS65542 LCL65542:LCO65542 LMH65542:LMK65542 LWD65542:LWG65542 MFZ65542:MGC65542 MPV65542:MPY65542 MZR65542:MZU65542 NJN65542:NJQ65542 NTJ65542:NTM65542 ODF65542:ODI65542 ONB65542:ONE65542 OWX65542:OXA65542 PGT65542:PGW65542 PQP65542:PQS65542 QAL65542:QAO65542 QKH65542:QKK65542 QUD65542:QUG65542 RDZ65542:REC65542 RNV65542:RNY65542 RXR65542:RXU65542 SHN65542:SHQ65542 SRJ65542:SRM65542 TBF65542:TBI65542 TLB65542:TLE65542 TUX65542:TVA65542 UET65542:UEW65542 UOP65542:UOS65542 UYL65542:UYO65542 VIH65542:VIK65542 VSD65542:VSG65542 WBZ65542:WCC65542 WLV65542:WLY65542 WVR65542:WVU65542 J131078:M131078 JF131078:JI131078 TB131078:TE131078 ACX131078:ADA131078 AMT131078:AMW131078 AWP131078:AWS131078 BGL131078:BGO131078 BQH131078:BQK131078 CAD131078:CAG131078 CJZ131078:CKC131078 CTV131078:CTY131078 DDR131078:DDU131078 DNN131078:DNQ131078 DXJ131078:DXM131078 EHF131078:EHI131078 ERB131078:ERE131078 FAX131078:FBA131078 FKT131078:FKW131078 FUP131078:FUS131078 GEL131078:GEO131078 GOH131078:GOK131078 GYD131078:GYG131078 HHZ131078:HIC131078 HRV131078:HRY131078 IBR131078:IBU131078 ILN131078:ILQ131078 IVJ131078:IVM131078 JFF131078:JFI131078 JPB131078:JPE131078 JYX131078:JZA131078 KIT131078:KIW131078 KSP131078:KSS131078 LCL131078:LCO131078 LMH131078:LMK131078 LWD131078:LWG131078 MFZ131078:MGC131078 MPV131078:MPY131078 MZR131078:MZU131078 NJN131078:NJQ131078 NTJ131078:NTM131078 ODF131078:ODI131078 ONB131078:ONE131078 OWX131078:OXA131078 PGT131078:PGW131078 PQP131078:PQS131078 QAL131078:QAO131078 QKH131078:QKK131078 QUD131078:QUG131078 RDZ131078:REC131078 RNV131078:RNY131078 RXR131078:RXU131078 SHN131078:SHQ131078 SRJ131078:SRM131078 TBF131078:TBI131078 TLB131078:TLE131078 TUX131078:TVA131078 UET131078:UEW131078 UOP131078:UOS131078 UYL131078:UYO131078 VIH131078:VIK131078 VSD131078:VSG131078 WBZ131078:WCC131078 WLV131078:WLY131078 WVR131078:WVU131078 J196614:M196614 JF196614:JI196614 TB196614:TE196614 ACX196614:ADA196614 AMT196614:AMW196614 AWP196614:AWS196614 BGL196614:BGO196614 BQH196614:BQK196614 CAD196614:CAG196614 CJZ196614:CKC196614 CTV196614:CTY196614 DDR196614:DDU196614 DNN196614:DNQ196614 DXJ196614:DXM196614 EHF196614:EHI196614 ERB196614:ERE196614 FAX196614:FBA196614 FKT196614:FKW196614 FUP196614:FUS196614 GEL196614:GEO196614 GOH196614:GOK196614 GYD196614:GYG196614 HHZ196614:HIC196614 HRV196614:HRY196614 IBR196614:IBU196614 ILN196614:ILQ196614 IVJ196614:IVM196614 JFF196614:JFI196614 JPB196614:JPE196614 JYX196614:JZA196614 KIT196614:KIW196614 KSP196614:KSS196614 LCL196614:LCO196614 LMH196614:LMK196614 LWD196614:LWG196614 MFZ196614:MGC196614 MPV196614:MPY196614 MZR196614:MZU196614 NJN196614:NJQ196614 NTJ196614:NTM196614 ODF196614:ODI196614 ONB196614:ONE196614 OWX196614:OXA196614 PGT196614:PGW196614 PQP196614:PQS196614 QAL196614:QAO196614 QKH196614:QKK196614 QUD196614:QUG196614 RDZ196614:REC196614 RNV196614:RNY196614 RXR196614:RXU196614 SHN196614:SHQ196614 SRJ196614:SRM196614 TBF196614:TBI196614 TLB196614:TLE196614 TUX196614:TVA196614 UET196614:UEW196614 UOP196614:UOS196614 UYL196614:UYO196614 VIH196614:VIK196614 VSD196614:VSG196614 WBZ196614:WCC196614 WLV196614:WLY196614 WVR196614:WVU196614 J262150:M262150 JF262150:JI262150 TB262150:TE262150 ACX262150:ADA262150 AMT262150:AMW262150 AWP262150:AWS262150 BGL262150:BGO262150 BQH262150:BQK262150 CAD262150:CAG262150 CJZ262150:CKC262150 CTV262150:CTY262150 DDR262150:DDU262150 DNN262150:DNQ262150 DXJ262150:DXM262150 EHF262150:EHI262150 ERB262150:ERE262150 FAX262150:FBA262150 FKT262150:FKW262150 FUP262150:FUS262150 GEL262150:GEO262150 GOH262150:GOK262150 GYD262150:GYG262150 HHZ262150:HIC262150 HRV262150:HRY262150 IBR262150:IBU262150 ILN262150:ILQ262150 IVJ262150:IVM262150 JFF262150:JFI262150 JPB262150:JPE262150 JYX262150:JZA262150 KIT262150:KIW262150 KSP262150:KSS262150 LCL262150:LCO262150 LMH262150:LMK262150 LWD262150:LWG262150 MFZ262150:MGC262150 MPV262150:MPY262150 MZR262150:MZU262150 NJN262150:NJQ262150 NTJ262150:NTM262150 ODF262150:ODI262150 ONB262150:ONE262150 OWX262150:OXA262150 PGT262150:PGW262150 PQP262150:PQS262150 QAL262150:QAO262150 QKH262150:QKK262150 QUD262150:QUG262150 RDZ262150:REC262150 RNV262150:RNY262150 RXR262150:RXU262150 SHN262150:SHQ262150 SRJ262150:SRM262150 TBF262150:TBI262150 TLB262150:TLE262150 TUX262150:TVA262150 UET262150:UEW262150 UOP262150:UOS262150 UYL262150:UYO262150 VIH262150:VIK262150 VSD262150:VSG262150 WBZ262150:WCC262150 WLV262150:WLY262150 WVR262150:WVU262150 J327686:M327686 JF327686:JI327686 TB327686:TE327686 ACX327686:ADA327686 AMT327686:AMW327686 AWP327686:AWS327686 BGL327686:BGO327686 BQH327686:BQK327686 CAD327686:CAG327686 CJZ327686:CKC327686 CTV327686:CTY327686 DDR327686:DDU327686 DNN327686:DNQ327686 DXJ327686:DXM327686 EHF327686:EHI327686 ERB327686:ERE327686 FAX327686:FBA327686 FKT327686:FKW327686 FUP327686:FUS327686 GEL327686:GEO327686 GOH327686:GOK327686 GYD327686:GYG327686 HHZ327686:HIC327686 HRV327686:HRY327686 IBR327686:IBU327686 ILN327686:ILQ327686 IVJ327686:IVM327686 JFF327686:JFI327686 JPB327686:JPE327686 JYX327686:JZA327686 KIT327686:KIW327686 KSP327686:KSS327686 LCL327686:LCO327686 LMH327686:LMK327686 LWD327686:LWG327686 MFZ327686:MGC327686 MPV327686:MPY327686 MZR327686:MZU327686 NJN327686:NJQ327686 NTJ327686:NTM327686 ODF327686:ODI327686 ONB327686:ONE327686 OWX327686:OXA327686 PGT327686:PGW327686 PQP327686:PQS327686 QAL327686:QAO327686 QKH327686:QKK327686 QUD327686:QUG327686 RDZ327686:REC327686 RNV327686:RNY327686 RXR327686:RXU327686 SHN327686:SHQ327686 SRJ327686:SRM327686 TBF327686:TBI327686 TLB327686:TLE327686 TUX327686:TVA327686 UET327686:UEW327686 UOP327686:UOS327686 UYL327686:UYO327686 VIH327686:VIK327686 VSD327686:VSG327686 WBZ327686:WCC327686 WLV327686:WLY327686 WVR327686:WVU327686 J393222:M393222 JF393222:JI393222 TB393222:TE393222 ACX393222:ADA393222 AMT393222:AMW393222 AWP393222:AWS393222 BGL393222:BGO393222 BQH393222:BQK393222 CAD393222:CAG393222 CJZ393222:CKC393222 CTV393222:CTY393222 DDR393222:DDU393222 DNN393222:DNQ393222 DXJ393222:DXM393222 EHF393222:EHI393222 ERB393222:ERE393222 FAX393222:FBA393222 FKT393222:FKW393222 FUP393222:FUS393222 GEL393222:GEO393222 GOH393222:GOK393222 GYD393222:GYG393222 HHZ393222:HIC393222 HRV393222:HRY393222 IBR393222:IBU393222 ILN393222:ILQ393222 IVJ393222:IVM393222 JFF393222:JFI393222 JPB393222:JPE393222 JYX393222:JZA393222 KIT393222:KIW393222 KSP393222:KSS393222 LCL393222:LCO393222 LMH393222:LMK393222 LWD393222:LWG393222 MFZ393222:MGC393222 MPV393222:MPY393222 MZR393222:MZU393222 NJN393222:NJQ393222 NTJ393222:NTM393222 ODF393222:ODI393222 ONB393222:ONE393222 OWX393222:OXA393222 PGT393222:PGW393222 PQP393222:PQS393222 QAL393222:QAO393222 QKH393222:QKK393222 QUD393222:QUG393222 RDZ393222:REC393222 RNV393222:RNY393222 RXR393222:RXU393222 SHN393222:SHQ393222 SRJ393222:SRM393222 TBF393222:TBI393222 TLB393222:TLE393222 TUX393222:TVA393222 UET393222:UEW393222 UOP393222:UOS393222 UYL393222:UYO393222 VIH393222:VIK393222 VSD393222:VSG393222 WBZ393222:WCC393222 WLV393222:WLY393222 WVR393222:WVU393222 J458758:M458758 JF458758:JI458758 TB458758:TE458758 ACX458758:ADA458758 AMT458758:AMW458758 AWP458758:AWS458758 BGL458758:BGO458758 BQH458758:BQK458758 CAD458758:CAG458758 CJZ458758:CKC458758 CTV458758:CTY458758 DDR458758:DDU458758 DNN458758:DNQ458758 DXJ458758:DXM458758 EHF458758:EHI458758 ERB458758:ERE458758 FAX458758:FBA458758 FKT458758:FKW458758 FUP458758:FUS458758 GEL458758:GEO458758 GOH458758:GOK458758 GYD458758:GYG458758 HHZ458758:HIC458758 HRV458758:HRY458758 IBR458758:IBU458758 ILN458758:ILQ458758 IVJ458758:IVM458758 JFF458758:JFI458758 JPB458758:JPE458758 JYX458758:JZA458758 KIT458758:KIW458758 KSP458758:KSS458758 LCL458758:LCO458758 LMH458758:LMK458758 LWD458758:LWG458758 MFZ458758:MGC458758 MPV458758:MPY458758 MZR458758:MZU458758 NJN458758:NJQ458758 NTJ458758:NTM458758 ODF458758:ODI458758 ONB458758:ONE458758 OWX458758:OXA458758 PGT458758:PGW458758 PQP458758:PQS458758 QAL458758:QAO458758 QKH458758:QKK458758 QUD458758:QUG458758 RDZ458758:REC458758 RNV458758:RNY458758 RXR458758:RXU458758 SHN458758:SHQ458758 SRJ458758:SRM458758 TBF458758:TBI458758 TLB458758:TLE458758 TUX458758:TVA458758 UET458758:UEW458758 UOP458758:UOS458758 UYL458758:UYO458758 VIH458758:VIK458758 VSD458758:VSG458758 WBZ458758:WCC458758 WLV458758:WLY458758 WVR458758:WVU458758 J524294:M524294 JF524294:JI524294 TB524294:TE524294 ACX524294:ADA524294 AMT524294:AMW524294 AWP524294:AWS524294 BGL524294:BGO524294 BQH524294:BQK524294 CAD524294:CAG524294 CJZ524294:CKC524294 CTV524294:CTY524294 DDR524294:DDU524294 DNN524294:DNQ524294 DXJ524294:DXM524294 EHF524294:EHI524294 ERB524294:ERE524294 FAX524294:FBA524294 FKT524294:FKW524294 FUP524294:FUS524294 GEL524294:GEO524294 GOH524294:GOK524294 GYD524294:GYG524294 HHZ524294:HIC524294 HRV524294:HRY524294 IBR524294:IBU524294 ILN524294:ILQ524294 IVJ524294:IVM524294 JFF524294:JFI524294 JPB524294:JPE524294 JYX524294:JZA524294 KIT524294:KIW524294 KSP524294:KSS524294 LCL524294:LCO524294 LMH524294:LMK524294 LWD524294:LWG524294 MFZ524294:MGC524294 MPV524294:MPY524294 MZR524294:MZU524294 NJN524294:NJQ524294 NTJ524294:NTM524294 ODF524294:ODI524294 ONB524294:ONE524294 OWX524294:OXA524294 PGT524294:PGW524294 PQP524294:PQS524294 QAL524294:QAO524294 QKH524294:QKK524294 QUD524294:QUG524294 RDZ524294:REC524294 RNV524294:RNY524294 RXR524294:RXU524294 SHN524294:SHQ524294 SRJ524294:SRM524294 TBF524294:TBI524294 TLB524294:TLE524294 TUX524294:TVA524294 UET524294:UEW524294 UOP524294:UOS524294 UYL524294:UYO524294 VIH524294:VIK524294 VSD524294:VSG524294 WBZ524294:WCC524294 WLV524294:WLY524294 WVR524294:WVU524294 J589830:M589830 JF589830:JI589830 TB589830:TE589830 ACX589830:ADA589830 AMT589830:AMW589830 AWP589830:AWS589830 BGL589830:BGO589830 BQH589830:BQK589830 CAD589830:CAG589830 CJZ589830:CKC589830 CTV589830:CTY589830 DDR589830:DDU589830 DNN589830:DNQ589830 DXJ589830:DXM589830 EHF589830:EHI589830 ERB589830:ERE589830 FAX589830:FBA589830 FKT589830:FKW589830 FUP589830:FUS589830 GEL589830:GEO589830 GOH589830:GOK589830 GYD589830:GYG589830 HHZ589830:HIC589830 HRV589830:HRY589830 IBR589830:IBU589830 ILN589830:ILQ589830 IVJ589830:IVM589830 JFF589830:JFI589830 JPB589830:JPE589830 JYX589830:JZA589830 KIT589830:KIW589830 KSP589830:KSS589830 LCL589830:LCO589830 LMH589830:LMK589830 LWD589830:LWG589830 MFZ589830:MGC589830 MPV589830:MPY589830 MZR589830:MZU589830 NJN589830:NJQ589830 NTJ589830:NTM589830 ODF589830:ODI589830 ONB589830:ONE589830 OWX589830:OXA589830 PGT589830:PGW589830 PQP589830:PQS589830 QAL589830:QAO589830 QKH589830:QKK589830 QUD589830:QUG589830 RDZ589830:REC589830 RNV589830:RNY589830 RXR589830:RXU589830 SHN589830:SHQ589830 SRJ589830:SRM589830 TBF589830:TBI589830 TLB589830:TLE589830 TUX589830:TVA589830 UET589830:UEW589830 UOP589830:UOS589830 UYL589830:UYO589830 VIH589830:VIK589830 VSD589830:VSG589830 WBZ589830:WCC589830 WLV589830:WLY589830 WVR589830:WVU589830 J655366:M655366 JF655366:JI655366 TB655366:TE655366 ACX655366:ADA655366 AMT655366:AMW655366 AWP655366:AWS655366 BGL655366:BGO655366 BQH655366:BQK655366 CAD655366:CAG655366 CJZ655366:CKC655366 CTV655366:CTY655366 DDR655366:DDU655366 DNN655366:DNQ655366 DXJ655366:DXM655366 EHF655366:EHI655366 ERB655366:ERE655366 FAX655366:FBA655366 FKT655366:FKW655366 FUP655366:FUS655366 GEL655366:GEO655366 GOH655366:GOK655366 GYD655366:GYG655366 HHZ655366:HIC655366 HRV655366:HRY655366 IBR655366:IBU655366 ILN655366:ILQ655366 IVJ655366:IVM655366 JFF655366:JFI655366 JPB655366:JPE655366 JYX655366:JZA655366 KIT655366:KIW655366 KSP655366:KSS655366 LCL655366:LCO655366 LMH655366:LMK655366 LWD655366:LWG655366 MFZ655366:MGC655366 MPV655366:MPY655366 MZR655366:MZU655366 NJN655366:NJQ655366 NTJ655366:NTM655366 ODF655366:ODI655366 ONB655366:ONE655366 OWX655366:OXA655366 PGT655366:PGW655366 PQP655366:PQS655366 QAL655366:QAO655366 QKH655366:QKK655366 QUD655366:QUG655366 RDZ655366:REC655366 RNV655366:RNY655366 RXR655366:RXU655366 SHN655366:SHQ655366 SRJ655366:SRM655366 TBF655366:TBI655366 TLB655366:TLE655366 TUX655366:TVA655366 UET655366:UEW655366 UOP655366:UOS655366 UYL655366:UYO655366 VIH655366:VIK655366 VSD655366:VSG655366 WBZ655366:WCC655366 WLV655366:WLY655366 WVR655366:WVU655366 J720902:M720902 JF720902:JI720902 TB720902:TE720902 ACX720902:ADA720902 AMT720902:AMW720902 AWP720902:AWS720902 BGL720902:BGO720902 BQH720902:BQK720902 CAD720902:CAG720902 CJZ720902:CKC720902 CTV720902:CTY720902 DDR720902:DDU720902 DNN720902:DNQ720902 DXJ720902:DXM720902 EHF720902:EHI720902 ERB720902:ERE720902 FAX720902:FBA720902 FKT720902:FKW720902 FUP720902:FUS720902 GEL720902:GEO720902 GOH720902:GOK720902 GYD720902:GYG720902 HHZ720902:HIC720902 HRV720902:HRY720902 IBR720902:IBU720902 ILN720902:ILQ720902 IVJ720902:IVM720902 JFF720902:JFI720902 JPB720902:JPE720902 JYX720902:JZA720902 KIT720902:KIW720902 KSP720902:KSS720902 LCL720902:LCO720902 LMH720902:LMK720902 LWD720902:LWG720902 MFZ720902:MGC720902 MPV720902:MPY720902 MZR720902:MZU720902 NJN720902:NJQ720902 NTJ720902:NTM720902 ODF720902:ODI720902 ONB720902:ONE720902 OWX720902:OXA720902 PGT720902:PGW720902 PQP720902:PQS720902 QAL720902:QAO720902 QKH720902:QKK720902 QUD720902:QUG720902 RDZ720902:REC720902 RNV720902:RNY720902 RXR720902:RXU720902 SHN720902:SHQ720902 SRJ720902:SRM720902 TBF720902:TBI720902 TLB720902:TLE720902 TUX720902:TVA720902 UET720902:UEW720902 UOP720902:UOS720902 UYL720902:UYO720902 VIH720902:VIK720902 VSD720902:VSG720902 WBZ720902:WCC720902 WLV720902:WLY720902 WVR720902:WVU720902 J786438:M786438 JF786438:JI786438 TB786438:TE786438 ACX786438:ADA786438 AMT786438:AMW786438 AWP786438:AWS786438 BGL786438:BGO786438 BQH786438:BQK786438 CAD786438:CAG786438 CJZ786438:CKC786438 CTV786438:CTY786438 DDR786438:DDU786438 DNN786438:DNQ786438 DXJ786438:DXM786438 EHF786438:EHI786438 ERB786438:ERE786438 FAX786438:FBA786438 FKT786438:FKW786438 FUP786438:FUS786438 GEL786438:GEO786438 GOH786438:GOK786438 GYD786438:GYG786438 HHZ786438:HIC786438 HRV786438:HRY786438 IBR786438:IBU786438 ILN786438:ILQ786438 IVJ786438:IVM786438 JFF786438:JFI786438 JPB786438:JPE786438 JYX786438:JZA786438 KIT786438:KIW786438 KSP786438:KSS786438 LCL786438:LCO786438 LMH786438:LMK786438 LWD786438:LWG786438 MFZ786438:MGC786438 MPV786438:MPY786438 MZR786438:MZU786438 NJN786438:NJQ786438 NTJ786438:NTM786438 ODF786438:ODI786438 ONB786438:ONE786438 OWX786438:OXA786438 PGT786438:PGW786438 PQP786438:PQS786438 QAL786438:QAO786438 QKH786438:QKK786438 QUD786438:QUG786438 RDZ786438:REC786438 RNV786438:RNY786438 RXR786438:RXU786438 SHN786438:SHQ786438 SRJ786438:SRM786438 TBF786438:TBI786438 TLB786438:TLE786438 TUX786438:TVA786438 UET786438:UEW786438 UOP786438:UOS786438 UYL786438:UYO786438 VIH786438:VIK786438 VSD786438:VSG786438 WBZ786438:WCC786438 WLV786438:WLY786438 WVR786438:WVU786438 J851974:M851974 JF851974:JI851974 TB851974:TE851974 ACX851974:ADA851974 AMT851974:AMW851974 AWP851974:AWS851974 BGL851974:BGO851974 BQH851974:BQK851974 CAD851974:CAG851974 CJZ851974:CKC851974 CTV851974:CTY851974 DDR851974:DDU851974 DNN851974:DNQ851974 DXJ851974:DXM851974 EHF851974:EHI851974 ERB851974:ERE851974 FAX851974:FBA851974 FKT851974:FKW851974 FUP851974:FUS851974 GEL851974:GEO851974 GOH851974:GOK851974 GYD851974:GYG851974 HHZ851974:HIC851974 HRV851974:HRY851974 IBR851974:IBU851974 ILN851974:ILQ851974 IVJ851974:IVM851974 JFF851974:JFI851974 JPB851974:JPE851974 JYX851974:JZA851974 KIT851974:KIW851974 KSP851974:KSS851974 LCL851974:LCO851974 LMH851974:LMK851974 LWD851974:LWG851974 MFZ851974:MGC851974 MPV851974:MPY851974 MZR851974:MZU851974 NJN851974:NJQ851974 NTJ851974:NTM851974 ODF851974:ODI851974 ONB851974:ONE851974 OWX851974:OXA851974 PGT851974:PGW851974 PQP851974:PQS851974 QAL851974:QAO851974 QKH851974:QKK851974 QUD851974:QUG851974 RDZ851974:REC851974 RNV851974:RNY851974 RXR851974:RXU851974 SHN851974:SHQ851974 SRJ851974:SRM851974 TBF851974:TBI851974 TLB851974:TLE851974 TUX851974:TVA851974 UET851974:UEW851974 UOP851974:UOS851974 UYL851974:UYO851974 VIH851974:VIK851974 VSD851974:VSG851974 WBZ851974:WCC851974 WLV851974:WLY851974 WVR851974:WVU851974 J917510:M917510 JF917510:JI917510 TB917510:TE917510 ACX917510:ADA917510 AMT917510:AMW917510 AWP917510:AWS917510 BGL917510:BGO917510 BQH917510:BQK917510 CAD917510:CAG917510 CJZ917510:CKC917510 CTV917510:CTY917510 DDR917510:DDU917510 DNN917510:DNQ917510 DXJ917510:DXM917510 EHF917510:EHI917510 ERB917510:ERE917510 FAX917510:FBA917510 FKT917510:FKW917510 FUP917510:FUS917510 GEL917510:GEO917510 GOH917510:GOK917510 GYD917510:GYG917510 HHZ917510:HIC917510 HRV917510:HRY917510 IBR917510:IBU917510 ILN917510:ILQ917510 IVJ917510:IVM917510 JFF917510:JFI917510 JPB917510:JPE917510 JYX917510:JZA917510 KIT917510:KIW917510 KSP917510:KSS917510 LCL917510:LCO917510 LMH917510:LMK917510 LWD917510:LWG917510 MFZ917510:MGC917510 MPV917510:MPY917510 MZR917510:MZU917510 NJN917510:NJQ917510 NTJ917510:NTM917510 ODF917510:ODI917510 ONB917510:ONE917510 OWX917510:OXA917510 PGT917510:PGW917510 PQP917510:PQS917510 QAL917510:QAO917510 QKH917510:QKK917510 QUD917510:QUG917510 RDZ917510:REC917510 RNV917510:RNY917510 RXR917510:RXU917510 SHN917510:SHQ917510 SRJ917510:SRM917510 TBF917510:TBI917510 TLB917510:TLE917510 TUX917510:TVA917510 UET917510:UEW917510 UOP917510:UOS917510 UYL917510:UYO917510 VIH917510:VIK917510 VSD917510:VSG917510 WBZ917510:WCC917510 WLV917510:WLY917510 WVR917510:WVU917510 J983046:M983046 JF983046:JI983046 TB983046:TE983046 ACX983046:ADA983046 AMT983046:AMW983046 AWP983046:AWS983046 BGL983046:BGO983046 BQH983046:BQK983046 CAD983046:CAG983046 CJZ983046:CKC983046 CTV983046:CTY983046 DDR983046:DDU983046 DNN983046:DNQ983046 DXJ983046:DXM983046 EHF983046:EHI983046 ERB983046:ERE983046 FAX983046:FBA983046 FKT983046:FKW983046 FUP983046:FUS983046 GEL983046:GEO983046 GOH983046:GOK983046 GYD983046:GYG983046 HHZ983046:HIC983046 HRV983046:HRY983046 IBR983046:IBU983046 ILN983046:ILQ983046 IVJ983046:IVM983046 JFF983046:JFI983046 JPB983046:JPE983046 JYX983046:JZA983046 KIT983046:KIW983046 KSP983046:KSS983046 LCL983046:LCO983046 LMH983046:LMK983046 LWD983046:LWG983046 MFZ983046:MGC983046 MPV983046:MPY983046 MZR983046:MZU983046 NJN983046:NJQ983046 NTJ983046:NTM983046 ODF983046:ODI983046 ONB983046:ONE983046 OWX983046:OXA983046 PGT983046:PGW983046 PQP983046:PQS983046 QAL983046:QAO983046 QKH983046:QKK983046 QUD983046:QUG983046 RDZ983046:REC983046 RNV983046:RNY983046 RXR983046:RXU983046 SHN983046:SHQ983046 SRJ983046:SRM983046 TBF983046:TBI983046 TLB983046:TLE983046 TUX983046:TVA983046 UET983046:UEW983046 UOP983046:UOS983046 UYL983046:UYO983046 VIH983046:VIK983046 VSD983046:VSG983046 WBZ983046:WCC983046 WLV983046:WLY983046 WVR983046:WVU983046" xr:uid="{989A2518-5821-4A52-A445-51383EFCD34D}">
      <formula1>$B$168:$B$170</formula1>
    </dataValidation>
  </dataValidations>
  <printOptions horizontalCentered="1"/>
  <pageMargins left="0.15748031496062992" right="0.15748031496062992" top="0.51181102362204722" bottom="0.23622047244094491" header="0.15748031496062992" footer="0.19685039370078741"/>
  <pageSetup paperSize="9" scale="91" orientation="landscape"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Label 1">
              <controlPr defaultSize="0" print="0" autoFill="0" autoLine="0" autoPict="0">
                <anchor moveWithCells="1" sizeWithCells="1">
                  <from>
                    <xdr:col>40</xdr:col>
                    <xdr:colOff>476250</xdr:colOff>
                    <xdr:row>0</xdr:row>
                    <xdr:rowOff>0</xdr:rowOff>
                  </from>
                  <to>
                    <xdr:col>41</xdr:col>
                    <xdr:colOff>298450</xdr:colOff>
                    <xdr:row>0</xdr:row>
                    <xdr:rowOff>171450</xdr:rowOff>
                  </to>
                </anchor>
              </controlPr>
            </control>
          </mc:Choice>
        </mc:AlternateContent>
        <mc:AlternateContent xmlns:mc="http://schemas.openxmlformats.org/markup-compatibility/2006">
          <mc:Choice Requires="x14">
            <control shapeId="9218" r:id="rId6" name="Label 2">
              <controlPr defaultSize="0" print="0" autoFill="0" autoLine="0" autoPict="0">
                <anchor moveWithCells="1" sizeWithCells="1">
                  <from>
                    <xdr:col>12</xdr:col>
                    <xdr:colOff>514350</xdr:colOff>
                    <xdr:row>0</xdr:row>
                    <xdr:rowOff>19050</xdr:rowOff>
                  </from>
                  <to>
                    <xdr:col>13</xdr:col>
                    <xdr:colOff>152400</xdr:colOff>
                    <xdr:row>0</xdr:row>
                    <xdr:rowOff>190500</xdr:rowOff>
                  </to>
                </anchor>
              </controlPr>
            </control>
          </mc:Choice>
        </mc:AlternateContent>
        <mc:AlternateContent xmlns:mc="http://schemas.openxmlformats.org/markup-compatibility/2006">
          <mc:Choice Requires="x14">
            <control shapeId="9219" r:id="rId7" name="Label 3">
              <controlPr defaultSize="0" print="0" autoFill="0" autoLine="0" autoPict="0">
                <anchor moveWithCells="1" sizeWithCells="1">
                  <from>
                    <xdr:col>0</xdr:col>
                    <xdr:colOff>19050</xdr:colOff>
                    <xdr:row>37</xdr:row>
                    <xdr:rowOff>107950</xdr:rowOff>
                  </from>
                  <to>
                    <xdr:col>14</xdr:col>
                    <xdr:colOff>641350</xdr:colOff>
                    <xdr:row>46</xdr:row>
                    <xdr:rowOff>50800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3767-F767-4D70-8302-5148AAAC4C47}">
  <sheetPr>
    <tabColor indexed="45"/>
    <pageSetUpPr fitToPage="1"/>
  </sheetPr>
  <dimension ref="A1:O317"/>
  <sheetViews>
    <sheetView showGridLines="0" zoomScale="85" zoomScaleNormal="85" workbookViewId="0">
      <pane ySplit="10" topLeftCell="A11" activePane="bottomLeft" state="frozen"/>
      <selection activeCell="I14" sqref="I14"/>
      <selection pane="bottomLeft" activeCell="O93" sqref="O93"/>
    </sheetView>
  </sheetViews>
  <sheetFormatPr defaultColWidth="9.1796875" defaultRowHeight="12.5" x14ac:dyDescent="0.25"/>
  <cols>
    <col min="1" max="1" width="7.7265625" style="4" customWidth="1"/>
    <col min="2" max="2" width="12.7265625" style="4" customWidth="1"/>
    <col min="3" max="3" width="24.7265625" style="4" customWidth="1"/>
    <col min="4" max="4" width="16.7265625" style="5" customWidth="1"/>
    <col min="5" max="5" width="12.7265625" style="5" customWidth="1"/>
    <col min="6" max="6" width="15.7265625" style="5" customWidth="1"/>
    <col min="7" max="7" width="18.7265625" style="5" customWidth="1"/>
    <col min="8" max="8" width="10.7265625" style="5" customWidth="1"/>
    <col min="9" max="12" width="9.1796875" style="4"/>
    <col min="13" max="13" width="0" style="4" hidden="1" customWidth="1"/>
    <col min="14" max="16384" width="9.1796875" style="4"/>
  </cols>
  <sheetData>
    <row r="1" spans="1:15" ht="27.65" customHeight="1" x14ac:dyDescent="0.25"/>
    <row r="2" spans="1:15" ht="13" x14ac:dyDescent="0.25">
      <c r="A2" s="493" t="s">
        <v>92</v>
      </c>
      <c r="B2" s="493"/>
      <c r="C2" s="493"/>
      <c r="D2" s="493"/>
      <c r="E2" s="493"/>
      <c r="F2" s="493"/>
      <c r="G2" s="493"/>
      <c r="H2" s="493"/>
      <c r="I2" s="6"/>
      <c r="J2" s="6"/>
      <c r="K2" s="6"/>
      <c r="L2" s="6"/>
      <c r="M2" s="6"/>
      <c r="N2" s="6"/>
      <c r="O2" s="6"/>
    </row>
    <row r="3" spans="1:15" s="8" customFormat="1" ht="10" x14ac:dyDescent="0.2">
      <c r="A3" s="494" t="s">
        <v>0</v>
      </c>
      <c r="B3" s="494"/>
      <c r="C3" s="494"/>
      <c r="D3" s="494"/>
      <c r="E3" s="494"/>
      <c r="F3" s="494"/>
      <c r="G3" s="494"/>
      <c r="H3" s="494"/>
      <c r="I3" s="7"/>
      <c r="J3" s="7"/>
      <c r="K3" s="7"/>
      <c r="L3" s="7"/>
      <c r="M3" s="7"/>
      <c r="N3" s="7"/>
      <c r="O3" s="7"/>
    </row>
    <row r="4" spans="1:15" ht="18" customHeight="1" x14ac:dyDescent="0.25">
      <c r="A4" s="495" t="s">
        <v>261</v>
      </c>
      <c r="B4" s="495"/>
      <c r="C4" s="495"/>
      <c r="D4" s="495"/>
      <c r="E4" s="495"/>
      <c r="F4" s="495"/>
      <c r="G4" s="495"/>
      <c r="H4" s="495"/>
    </row>
    <row r="5" spans="1:15" s="9" customFormat="1" ht="4.5" customHeight="1" x14ac:dyDescent="0.25">
      <c r="C5" s="496"/>
      <c r="D5" s="496"/>
      <c r="E5" s="496"/>
      <c r="F5" s="496"/>
      <c r="G5" s="496"/>
    </row>
    <row r="6" spans="1:15" s="11" customFormat="1" ht="11.5" x14ac:dyDescent="0.25">
      <c r="A6" s="497" t="s">
        <v>1</v>
      </c>
      <c r="B6" s="497"/>
      <c r="C6" s="10" t="s">
        <v>2</v>
      </c>
      <c r="D6" s="10" t="s">
        <v>3</v>
      </c>
      <c r="E6" s="497" t="s">
        <v>4</v>
      </c>
      <c r="F6" s="497"/>
      <c r="G6" s="10" t="s">
        <v>5</v>
      </c>
      <c r="H6" s="10" t="s">
        <v>6</v>
      </c>
    </row>
    <row r="7" spans="1:15" s="14" customFormat="1" ht="20.149999999999999" customHeight="1" x14ac:dyDescent="0.25">
      <c r="A7" s="484" t="s">
        <v>41</v>
      </c>
      <c r="B7" s="484"/>
      <c r="C7" s="12" t="s">
        <v>42</v>
      </c>
      <c r="D7" s="13" t="s">
        <v>26</v>
      </c>
      <c r="E7" s="485" t="s">
        <v>57</v>
      </c>
      <c r="F7" s="486"/>
      <c r="G7" s="12" t="s">
        <v>27</v>
      </c>
      <c r="H7" s="12" t="s">
        <v>19</v>
      </c>
    </row>
    <row r="8" spans="1:15" ht="15" customHeight="1" thickBot="1" x14ac:dyDescent="0.3"/>
    <row r="9" spans="1:15" ht="33.75" customHeight="1" x14ac:dyDescent="0.25">
      <c r="A9" s="487" t="s">
        <v>35</v>
      </c>
      <c r="B9" s="489" t="s">
        <v>36</v>
      </c>
      <c r="C9" s="489"/>
      <c r="D9" s="490"/>
      <c r="E9" s="482" t="s">
        <v>37</v>
      </c>
      <c r="F9" s="482" t="s">
        <v>38</v>
      </c>
      <c r="G9" s="482" t="s">
        <v>44</v>
      </c>
      <c r="H9" s="15" t="s">
        <v>39</v>
      </c>
    </row>
    <row r="10" spans="1:15" s="5" customFormat="1" ht="10.5" customHeight="1" thickBot="1" x14ac:dyDescent="0.3">
      <c r="A10" s="488"/>
      <c r="B10" s="491"/>
      <c r="C10" s="491"/>
      <c r="D10" s="492"/>
      <c r="E10" s="483"/>
      <c r="F10" s="483"/>
      <c r="G10" s="483"/>
      <c r="H10" s="16">
        <v>45078</v>
      </c>
    </row>
    <row r="11" spans="1:15" s="31" customFormat="1" ht="15" customHeight="1" x14ac:dyDescent="0.35">
      <c r="A11" s="468">
        <v>1</v>
      </c>
      <c r="B11" s="473" t="s">
        <v>102</v>
      </c>
      <c r="C11" s="474"/>
      <c r="D11" s="475"/>
      <c r="E11" s="29">
        <v>2790</v>
      </c>
      <c r="F11" s="30">
        <v>40081</v>
      </c>
      <c r="G11" s="29" t="s">
        <v>48</v>
      </c>
      <c r="H11" s="476">
        <v>1682</v>
      </c>
      <c r="M11" t="str">
        <f t="shared" ref="M11:M20" si="0">UPPER(B11)</f>
        <v>ЗАЙЦЕВА АЛИНА ВЛАДИМИРОВНА</v>
      </c>
    </row>
    <row r="12" spans="1:15" s="31" customFormat="1" ht="15" customHeight="1" thickBot="1" x14ac:dyDescent="0.4">
      <c r="A12" s="469"/>
      <c r="B12" s="481" t="s">
        <v>101</v>
      </c>
      <c r="C12" s="479"/>
      <c r="D12" s="480"/>
      <c r="E12" s="32">
        <v>2935</v>
      </c>
      <c r="F12" s="33">
        <v>39859</v>
      </c>
      <c r="G12" s="32" t="s">
        <v>48</v>
      </c>
      <c r="H12" s="477"/>
      <c r="M12" t="str">
        <f t="shared" si="0"/>
        <v>КОТЯКОВА СОФЬЯ АНДРЕЕВНА</v>
      </c>
    </row>
    <row r="13" spans="1:15" s="31" customFormat="1" ht="15" customHeight="1" x14ac:dyDescent="0.35">
      <c r="A13" s="468">
        <v>2</v>
      </c>
      <c r="B13" s="473" t="s">
        <v>100</v>
      </c>
      <c r="C13" s="474"/>
      <c r="D13" s="475"/>
      <c r="E13" s="29">
        <v>2977</v>
      </c>
      <c r="F13" s="30">
        <v>40735</v>
      </c>
      <c r="G13" s="29" t="s">
        <v>46</v>
      </c>
      <c r="H13" s="476">
        <v>434</v>
      </c>
      <c r="M13" t="str">
        <f t="shared" si="0"/>
        <v>ОШКИНА АЛЁНА АНДРЕЕВНА</v>
      </c>
    </row>
    <row r="14" spans="1:15" s="31" customFormat="1" ht="15" customHeight="1" thickBot="1" x14ac:dyDescent="0.4">
      <c r="A14" s="469"/>
      <c r="B14" s="481" t="s">
        <v>99</v>
      </c>
      <c r="C14" s="479"/>
      <c r="D14" s="480"/>
      <c r="E14" s="32">
        <v>2795</v>
      </c>
      <c r="F14" s="33">
        <v>40795</v>
      </c>
      <c r="G14" s="32" t="s">
        <v>46</v>
      </c>
      <c r="H14" s="477"/>
      <c r="M14" t="str">
        <f t="shared" si="0"/>
        <v>САМАРИНА АЛЕНА ВЛАДИМИРОВНА</v>
      </c>
    </row>
    <row r="15" spans="1:15" s="31" customFormat="1" ht="15" customHeight="1" x14ac:dyDescent="0.35">
      <c r="A15" s="468">
        <v>3</v>
      </c>
      <c r="B15" s="473" t="s">
        <v>98</v>
      </c>
      <c r="C15" s="474"/>
      <c r="D15" s="475"/>
      <c r="E15" s="29">
        <v>2972</v>
      </c>
      <c r="F15" s="30">
        <v>40463</v>
      </c>
      <c r="G15" s="29" t="s">
        <v>46</v>
      </c>
      <c r="H15" s="476">
        <v>69</v>
      </c>
      <c r="M15" t="str">
        <f t="shared" si="0"/>
        <v>НАДЫРШИНА КАРОЛИНА АЛЬБЕРТОВНА</v>
      </c>
    </row>
    <row r="16" spans="1:15" s="31" customFormat="1" ht="15" customHeight="1" thickBot="1" x14ac:dyDescent="0.4">
      <c r="A16" s="469"/>
      <c r="B16" s="481" t="s">
        <v>97</v>
      </c>
      <c r="C16" s="479"/>
      <c r="D16" s="480"/>
      <c r="E16" s="32">
        <v>2796</v>
      </c>
      <c r="F16" s="33">
        <v>40821</v>
      </c>
      <c r="G16" s="32" t="s">
        <v>46</v>
      </c>
      <c r="H16" s="477"/>
      <c r="M16" t="str">
        <f t="shared" si="0"/>
        <v>НЕПЛОШИНА ВЕРОНИКА ЮРЬЕВНА</v>
      </c>
    </row>
    <row r="17" spans="1:13" s="31" customFormat="1" ht="15" customHeight="1" x14ac:dyDescent="0.35">
      <c r="A17" s="468">
        <v>4</v>
      </c>
      <c r="B17" s="473" t="s">
        <v>96</v>
      </c>
      <c r="C17" s="474"/>
      <c r="D17" s="475"/>
      <c r="E17" s="29">
        <v>3004</v>
      </c>
      <c r="F17" s="30">
        <v>40033</v>
      </c>
      <c r="G17" s="29" t="s">
        <v>48</v>
      </c>
      <c r="H17" s="476">
        <v>59</v>
      </c>
      <c r="M17" t="str">
        <f t="shared" si="0"/>
        <v>ДЕРБИЛОВА АЛИСА ДЕНИСОВНА</v>
      </c>
    </row>
    <row r="18" spans="1:13" s="31" customFormat="1" ht="15" customHeight="1" thickBot="1" x14ac:dyDescent="0.4">
      <c r="A18" s="469"/>
      <c r="B18" s="481" t="s">
        <v>95</v>
      </c>
      <c r="C18" s="479"/>
      <c r="D18" s="480"/>
      <c r="E18" s="32">
        <v>2934</v>
      </c>
      <c r="F18" s="33">
        <v>40168</v>
      </c>
      <c r="G18" s="32" t="s">
        <v>48</v>
      </c>
      <c r="H18" s="477"/>
      <c r="M18" t="str">
        <f t="shared" si="0"/>
        <v>ЧУМАЧЕНКО КИРА ИГОРЕВНА</v>
      </c>
    </row>
    <row r="19" spans="1:13" s="31" customFormat="1" ht="15" customHeight="1" x14ac:dyDescent="0.35">
      <c r="A19" s="468">
        <v>5</v>
      </c>
      <c r="B19" s="473" t="s">
        <v>94</v>
      </c>
      <c r="C19" s="474"/>
      <c r="D19" s="475"/>
      <c r="E19" s="29">
        <v>3054</v>
      </c>
      <c r="F19" s="30">
        <v>40641</v>
      </c>
      <c r="G19" s="29" t="s">
        <v>48</v>
      </c>
      <c r="H19" s="476">
        <v>50</v>
      </c>
      <c r="M19" t="str">
        <f t="shared" si="0"/>
        <v>СТРАХОВА ВАРВАРА АЛЕКСЕЕВНА</v>
      </c>
    </row>
    <row r="20" spans="1:13" s="31" customFormat="1" ht="15" customHeight="1" thickBot="1" x14ac:dyDescent="0.4">
      <c r="A20" s="469"/>
      <c r="B20" s="478" t="s">
        <v>93</v>
      </c>
      <c r="C20" s="479"/>
      <c r="D20" s="480"/>
      <c r="E20" s="32">
        <v>3055</v>
      </c>
      <c r="F20" s="33">
        <v>40641</v>
      </c>
      <c r="G20" s="32" t="s">
        <v>48</v>
      </c>
      <c r="H20" s="477"/>
      <c r="M20" t="str">
        <f t="shared" si="0"/>
        <v>СТРАХОВА МАРИЯ АЛЕКСЕЕВНА</v>
      </c>
    </row>
    <row r="21" spans="1:13" s="19" customFormat="1" ht="10.5" hidden="1" customHeight="1" x14ac:dyDescent="0.25">
      <c r="A21" s="468">
        <v>6</v>
      </c>
      <c r="B21" s="453"/>
      <c r="C21" s="454"/>
      <c r="D21" s="455"/>
      <c r="E21" s="17"/>
      <c r="F21" s="18"/>
      <c r="G21" s="17"/>
      <c r="H21" s="456"/>
    </row>
    <row r="22" spans="1:13" s="19" customFormat="1" ht="10.5" hidden="1" customHeight="1" thickBot="1" x14ac:dyDescent="0.3">
      <c r="A22" s="469"/>
      <c r="B22" s="461"/>
      <c r="C22" s="459"/>
      <c r="D22" s="460"/>
      <c r="E22" s="20"/>
      <c r="F22" s="21"/>
      <c r="G22" s="20"/>
      <c r="H22" s="457"/>
    </row>
    <row r="23" spans="1:13" s="19" customFormat="1" ht="10.5" hidden="1" customHeight="1" x14ac:dyDescent="0.25">
      <c r="A23" s="468">
        <v>7</v>
      </c>
      <c r="B23" s="453"/>
      <c r="C23" s="454"/>
      <c r="D23" s="455"/>
      <c r="E23" s="17"/>
      <c r="F23" s="18"/>
      <c r="G23" s="17"/>
      <c r="H23" s="456"/>
    </row>
    <row r="24" spans="1:13" s="19" customFormat="1" ht="10.5" hidden="1" customHeight="1" thickBot="1" x14ac:dyDescent="0.3">
      <c r="A24" s="469"/>
      <c r="B24" s="461"/>
      <c r="C24" s="459"/>
      <c r="D24" s="460"/>
      <c r="E24" s="20"/>
      <c r="F24" s="21"/>
      <c r="G24" s="20"/>
      <c r="H24" s="457"/>
    </row>
    <row r="25" spans="1:13" s="19" customFormat="1" ht="10.5" hidden="1" customHeight="1" x14ac:dyDescent="0.25">
      <c r="A25" s="468">
        <v>8</v>
      </c>
      <c r="B25" s="453"/>
      <c r="C25" s="454"/>
      <c r="D25" s="455"/>
      <c r="E25" s="17"/>
      <c r="F25" s="18"/>
      <c r="G25" s="17"/>
      <c r="H25" s="456"/>
    </row>
    <row r="26" spans="1:13" s="19" customFormat="1" ht="10.5" hidden="1" customHeight="1" thickBot="1" x14ac:dyDescent="0.3">
      <c r="A26" s="469"/>
      <c r="B26" s="461"/>
      <c r="C26" s="459"/>
      <c r="D26" s="460"/>
      <c r="E26" s="20"/>
      <c r="F26" s="21"/>
      <c r="G26" s="20"/>
      <c r="H26" s="457"/>
    </row>
    <row r="27" spans="1:13" s="19" customFormat="1" ht="10.5" hidden="1" customHeight="1" x14ac:dyDescent="0.25">
      <c r="A27" s="468">
        <v>9</v>
      </c>
      <c r="B27" s="453"/>
      <c r="C27" s="454"/>
      <c r="D27" s="455"/>
      <c r="E27" s="17"/>
      <c r="F27" s="18"/>
      <c r="G27" s="17"/>
      <c r="H27" s="456"/>
    </row>
    <row r="28" spans="1:13" s="19" customFormat="1" ht="10.5" hidden="1" customHeight="1" thickBot="1" x14ac:dyDescent="0.3">
      <c r="A28" s="469"/>
      <c r="B28" s="461"/>
      <c r="C28" s="459"/>
      <c r="D28" s="460"/>
      <c r="E28" s="20"/>
      <c r="F28" s="21"/>
      <c r="G28" s="20"/>
      <c r="H28" s="457"/>
    </row>
    <row r="29" spans="1:13" s="19" customFormat="1" ht="10.5" hidden="1" customHeight="1" x14ac:dyDescent="0.25">
      <c r="A29" s="468">
        <v>10</v>
      </c>
      <c r="B29" s="453"/>
      <c r="C29" s="454"/>
      <c r="D29" s="455"/>
      <c r="E29" s="17"/>
      <c r="F29" s="18"/>
      <c r="G29" s="17"/>
      <c r="H29" s="456"/>
    </row>
    <row r="30" spans="1:13" s="19" customFormat="1" ht="10.5" hidden="1" customHeight="1" thickBot="1" x14ac:dyDescent="0.3">
      <c r="A30" s="469"/>
      <c r="B30" s="461"/>
      <c r="C30" s="459"/>
      <c r="D30" s="460"/>
      <c r="E30" s="20"/>
      <c r="F30" s="21"/>
      <c r="G30" s="20"/>
      <c r="H30" s="457"/>
    </row>
    <row r="31" spans="1:13" s="19" customFormat="1" ht="10.5" hidden="1" customHeight="1" x14ac:dyDescent="0.25">
      <c r="A31" s="468">
        <v>11</v>
      </c>
      <c r="B31" s="453"/>
      <c r="C31" s="454"/>
      <c r="D31" s="455"/>
      <c r="E31" s="17"/>
      <c r="F31" s="18"/>
      <c r="G31" s="17"/>
      <c r="H31" s="456"/>
    </row>
    <row r="32" spans="1:13" s="19" customFormat="1" ht="10.5" hidden="1" customHeight="1" thickBot="1" x14ac:dyDescent="0.3">
      <c r="A32" s="469"/>
      <c r="B32" s="461"/>
      <c r="C32" s="459"/>
      <c r="D32" s="460"/>
      <c r="E32" s="20"/>
      <c r="F32" s="21"/>
      <c r="G32" s="20"/>
      <c r="H32" s="457"/>
    </row>
    <row r="33" spans="1:8" s="19" customFormat="1" ht="10.5" hidden="1" customHeight="1" x14ac:dyDescent="0.25">
      <c r="A33" s="468">
        <v>12</v>
      </c>
      <c r="B33" s="453"/>
      <c r="C33" s="454"/>
      <c r="D33" s="455"/>
      <c r="E33" s="17"/>
      <c r="F33" s="18"/>
      <c r="G33" s="17"/>
      <c r="H33" s="456"/>
    </row>
    <row r="34" spans="1:8" s="19" customFormat="1" ht="10.5" hidden="1" customHeight="1" thickBot="1" x14ac:dyDescent="0.3">
      <c r="A34" s="469"/>
      <c r="B34" s="461"/>
      <c r="C34" s="459"/>
      <c r="D34" s="460"/>
      <c r="E34" s="20"/>
      <c r="F34" s="21"/>
      <c r="G34" s="20"/>
      <c r="H34" s="457"/>
    </row>
    <row r="35" spans="1:8" s="19" customFormat="1" ht="10.5" hidden="1" customHeight="1" x14ac:dyDescent="0.25">
      <c r="A35" s="468">
        <v>13</v>
      </c>
      <c r="B35" s="453"/>
      <c r="C35" s="454"/>
      <c r="D35" s="455"/>
      <c r="E35" s="17"/>
      <c r="F35" s="18"/>
      <c r="G35" s="17"/>
      <c r="H35" s="456"/>
    </row>
    <row r="36" spans="1:8" s="19" customFormat="1" ht="10.5" hidden="1" customHeight="1" thickBot="1" x14ac:dyDescent="0.3">
      <c r="A36" s="469"/>
      <c r="B36" s="461"/>
      <c r="C36" s="459"/>
      <c r="D36" s="460"/>
      <c r="E36" s="20"/>
      <c r="F36" s="21"/>
      <c r="G36" s="20"/>
      <c r="H36" s="457"/>
    </row>
    <row r="37" spans="1:8" s="19" customFormat="1" ht="10.5" hidden="1" customHeight="1" x14ac:dyDescent="0.25">
      <c r="A37" s="468">
        <v>14</v>
      </c>
      <c r="B37" s="453"/>
      <c r="C37" s="454"/>
      <c r="D37" s="455"/>
      <c r="E37" s="17"/>
      <c r="F37" s="18"/>
      <c r="G37" s="17"/>
      <c r="H37" s="456"/>
    </row>
    <row r="38" spans="1:8" s="19" customFormat="1" ht="10.5" hidden="1" customHeight="1" thickBot="1" x14ac:dyDescent="0.3">
      <c r="A38" s="469"/>
      <c r="B38" s="461"/>
      <c r="C38" s="459"/>
      <c r="D38" s="460"/>
      <c r="E38" s="20"/>
      <c r="F38" s="21"/>
      <c r="G38" s="20"/>
      <c r="H38" s="457"/>
    </row>
    <row r="39" spans="1:8" s="19" customFormat="1" ht="10.5" hidden="1" customHeight="1" x14ac:dyDescent="0.25">
      <c r="A39" s="468">
        <v>15</v>
      </c>
      <c r="B39" s="453"/>
      <c r="C39" s="454"/>
      <c r="D39" s="455"/>
      <c r="E39" s="17"/>
      <c r="F39" s="18"/>
      <c r="G39" s="17"/>
      <c r="H39" s="456"/>
    </row>
    <row r="40" spans="1:8" s="19" customFormat="1" ht="10.5" hidden="1" customHeight="1" thickBot="1" x14ac:dyDescent="0.3">
      <c r="A40" s="469"/>
      <c r="B40" s="461"/>
      <c r="C40" s="459"/>
      <c r="D40" s="460"/>
      <c r="E40" s="20"/>
      <c r="F40" s="21"/>
      <c r="G40" s="20"/>
      <c r="H40" s="457"/>
    </row>
    <row r="41" spans="1:8" s="19" customFormat="1" ht="10.5" hidden="1" customHeight="1" x14ac:dyDescent="0.25">
      <c r="A41" s="468">
        <v>16</v>
      </c>
      <c r="B41" s="453"/>
      <c r="C41" s="454"/>
      <c r="D41" s="455"/>
      <c r="E41" s="17"/>
      <c r="F41" s="18"/>
      <c r="G41" s="17"/>
      <c r="H41" s="456"/>
    </row>
    <row r="42" spans="1:8" s="19" customFormat="1" ht="10.5" hidden="1" customHeight="1" thickBot="1" x14ac:dyDescent="0.3">
      <c r="A42" s="469"/>
      <c r="B42" s="461"/>
      <c r="C42" s="459"/>
      <c r="D42" s="460"/>
      <c r="E42" s="20"/>
      <c r="F42" s="21"/>
      <c r="G42" s="20"/>
      <c r="H42" s="457"/>
    </row>
    <row r="43" spans="1:8" s="19" customFormat="1" ht="10.5" hidden="1" customHeight="1" x14ac:dyDescent="0.25">
      <c r="A43" s="468">
        <v>17</v>
      </c>
      <c r="B43" s="453"/>
      <c r="C43" s="454"/>
      <c r="D43" s="455"/>
      <c r="E43" s="17"/>
      <c r="F43" s="18"/>
      <c r="G43" s="17"/>
      <c r="H43" s="456"/>
    </row>
    <row r="44" spans="1:8" s="19" customFormat="1" ht="10.5" hidden="1" customHeight="1" thickBot="1" x14ac:dyDescent="0.3">
      <c r="A44" s="469"/>
      <c r="B44" s="461"/>
      <c r="C44" s="459"/>
      <c r="D44" s="460"/>
      <c r="E44" s="20"/>
      <c r="F44" s="21"/>
      <c r="G44" s="20"/>
      <c r="H44" s="457"/>
    </row>
    <row r="45" spans="1:8" s="19" customFormat="1" ht="10.5" hidden="1" customHeight="1" x14ac:dyDescent="0.25">
      <c r="A45" s="468">
        <v>18</v>
      </c>
      <c r="B45" s="453"/>
      <c r="C45" s="454"/>
      <c r="D45" s="455"/>
      <c r="E45" s="17"/>
      <c r="F45" s="18"/>
      <c r="G45" s="17"/>
      <c r="H45" s="456"/>
    </row>
    <row r="46" spans="1:8" s="19" customFormat="1" ht="10.5" hidden="1" customHeight="1" thickBot="1" x14ac:dyDescent="0.3">
      <c r="A46" s="469"/>
      <c r="B46" s="461"/>
      <c r="C46" s="459"/>
      <c r="D46" s="460"/>
      <c r="E46" s="20"/>
      <c r="F46" s="21"/>
      <c r="G46" s="20"/>
      <c r="H46" s="457"/>
    </row>
    <row r="47" spans="1:8" s="19" customFormat="1" ht="10.5" hidden="1" customHeight="1" x14ac:dyDescent="0.25">
      <c r="A47" s="468">
        <v>19</v>
      </c>
      <c r="B47" s="453"/>
      <c r="C47" s="454"/>
      <c r="D47" s="455"/>
      <c r="E47" s="17"/>
      <c r="F47" s="18"/>
      <c r="G47" s="17"/>
      <c r="H47" s="456"/>
    </row>
    <row r="48" spans="1:8" s="19" customFormat="1" ht="10.5" hidden="1" customHeight="1" thickBot="1" x14ac:dyDescent="0.3">
      <c r="A48" s="469"/>
      <c r="B48" s="461"/>
      <c r="C48" s="459"/>
      <c r="D48" s="460"/>
      <c r="E48" s="20"/>
      <c r="F48" s="21"/>
      <c r="G48" s="20"/>
      <c r="H48" s="457"/>
    </row>
    <row r="49" spans="1:8" s="19" customFormat="1" ht="10.5" hidden="1" customHeight="1" x14ac:dyDescent="0.25">
      <c r="A49" s="468">
        <v>20</v>
      </c>
      <c r="B49" s="453"/>
      <c r="C49" s="454"/>
      <c r="D49" s="455"/>
      <c r="E49" s="17"/>
      <c r="F49" s="18"/>
      <c r="G49" s="17"/>
      <c r="H49" s="456"/>
    </row>
    <row r="50" spans="1:8" s="19" customFormat="1" ht="10.5" hidden="1" customHeight="1" thickBot="1" x14ac:dyDescent="0.3">
      <c r="A50" s="469"/>
      <c r="B50" s="461"/>
      <c r="C50" s="459"/>
      <c r="D50" s="460"/>
      <c r="E50" s="20"/>
      <c r="F50" s="21"/>
      <c r="G50" s="20"/>
      <c r="H50" s="457"/>
    </row>
    <row r="51" spans="1:8" s="19" customFormat="1" ht="10.5" hidden="1" customHeight="1" x14ac:dyDescent="0.25">
      <c r="A51" s="468">
        <v>21</v>
      </c>
      <c r="B51" s="453"/>
      <c r="C51" s="454"/>
      <c r="D51" s="455"/>
      <c r="E51" s="17"/>
      <c r="F51" s="18"/>
      <c r="G51" s="17"/>
      <c r="H51" s="456"/>
    </row>
    <row r="52" spans="1:8" s="19" customFormat="1" ht="10.5" hidden="1" customHeight="1" thickBot="1" x14ac:dyDescent="0.3">
      <c r="A52" s="469"/>
      <c r="B52" s="461"/>
      <c r="C52" s="459"/>
      <c r="D52" s="460"/>
      <c r="E52" s="20"/>
      <c r="F52" s="21"/>
      <c r="G52" s="20"/>
      <c r="H52" s="457"/>
    </row>
    <row r="53" spans="1:8" s="19" customFormat="1" ht="10.5" hidden="1" customHeight="1" x14ac:dyDescent="0.25">
      <c r="A53" s="468">
        <v>22</v>
      </c>
      <c r="B53" s="453"/>
      <c r="C53" s="454"/>
      <c r="D53" s="455"/>
      <c r="E53" s="17"/>
      <c r="F53" s="18"/>
      <c r="G53" s="17"/>
      <c r="H53" s="456"/>
    </row>
    <row r="54" spans="1:8" s="19" customFormat="1" ht="10.5" hidden="1" customHeight="1" thickBot="1" x14ac:dyDescent="0.3">
      <c r="A54" s="469"/>
      <c r="B54" s="461"/>
      <c r="C54" s="459"/>
      <c r="D54" s="460"/>
      <c r="E54" s="20"/>
      <c r="F54" s="21"/>
      <c r="G54" s="20"/>
      <c r="H54" s="457"/>
    </row>
    <row r="55" spans="1:8" s="19" customFormat="1" ht="10.5" hidden="1" customHeight="1" x14ac:dyDescent="0.25">
      <c r="A55" s="468">
        <v>23</v>
      </c>
      <c r="B55" s="453"/>
      <c r="C55" s="454"/>
      <c r="D55" s="455"/>
      <c r="E55" s="17"/>
      <c r="F55" s="18"/>
      <c r="G55" s="17"/>
      <c r="H55" s="456"/>
    </row>
    <row r="56" spans="1:8" s="19" customFormat="1" ht="10.5" hidden="1" customHeight="1" thickBot="1" x14ac:dyDescent="0.3">
      <c r="A56" s="469"/>
      <c r="B56" s="461"/>
      <c r="C56" s="459"/>
      <c r="D56" s="460"/>
      <c r="E56" s="20"/>
      <c r="F56" s="21"/>
      <c r="G56" s="20"/>
      <c r="H56" s="457"/>
    </row>
    <row r="57" spans="1:8" s="19" customFormat="1" ht="10.5" hidden="1" customHeight="1" x14ac:dyDescent="0.25">
      <c r="A57" s="468">
        <v>24</v>
      </c>
      <c r="B57" s="453"/>
      <c r="C57" s="454"/>
      <c r="D57" s="455"/>
      <c r="E57" s="17"/>
      <c r="F57" s="18"/>
      <c r="G57" s="17"/>
      <c r="H57" s="456"/>
    </row>
    <row r="58" spans="1:8" s="19" customFormat="1" ht="10.5" hidden="1" customHeight="1" thickBot="1" x14ac:dyDescent="0.3">
      <c r="A58" s="469"/>
      <c r="B58" s="461"/>
      <c r="C58" s="459"/>
      <c r="D58" s="460"/>
      <c r="E58" s="20"/>
      <c r="F58" s="21"/>
      <c r="G58" s="20"/>
      <c r="H58" s="457"/>
    </row>
    <row r="59" spans="1:8" s="19" customFormat="1" ht="10.5" hidden="1" customHeight="1" x14ac:dyDescent="0.25">
      <c r="A59" s="468">
        <v>25</v>
      </c>
      <c r="B59" s="470"/>
      <c r="C59" s="470"/>
      <c r="D59" s="471"/>
      <c r="E59" s="17"/>
      <c r="F59" s="17"/>
      <c r="G59" s="17"/>
      <c r="H59" s="456"/>
    </row>
    <row r="60" spans="1:8" s="19" customFormat="1" ht="10.5" hidden="1" customHeight="1" thickBot="1" x14ac:dyDescent="0.3">
      <c r="A60" s="469"/>
      <c r="B60" s="458"/>
      <c r="C60" s="458"/>
      <c r="D60" s="472"/>
      <c r="E60" s="20"/>
      <c r="F60" s="20"/>
      <c r="G60" s="20"/>
      <c r="H60" s="457"/>
    </row>
    <row r="61" spans="1:8" s="19" customFormat="1" ht="10.5" hidden="1" customHeight="1" x14ac:dyDescent="0.25">
      <c r="A61" s="468">
        <v>26</v>
      </c>
      <c r="B61" s="470"/>
      <c r="C61" s="470"/>
      <c r="D61" s="471"/>
      <c r="E61" s="17"/>
      <c r="F61" s="17"/>
      <c r="G61" s="17"/>
      <c r="H61" s="456"/>
    </row>
    <row r="62" spans="1:8" s="19" customFormat="1" ht="10.5" hidden="1" customHeight="1" thickBot="1" x14ac:dyDescent="0.3">
      <c r="A62" s="469"/>
      <c r="B62" s="458"/>
      <c r="C62" s="458"/>
      <c r="D62" s="472"/>
      <c r="E62" s="20"/>
      <c r="F62" s="20"/>
      <c r="G62" s="20"/>
      <c r="H62" s="457"/>
    </row>
    <row r="63" spans="1:8" s="19" customFormat="1" ht="10.5" hidden="1" customHeight="1" x14ac:dyDescent="0.25">
      <c r="A63" s="468">
        <v>27</v>
      </c>
      <c r="B63" s="470"/>
      <c r="C63" s="470"/>
      <c r="D63" s="471"/>
      <c r="E63" s="17"/>
      <c r="F63" s="17"/>
      <c r="G63" s="17"/>
      <c r="H63" s="456"/>
    </row>
    <row r="64" spans="1:8" s="19" customFormat="1" ht="10.5" hidden="1" customHeight="1" thickBot="1" x14ac:dyDescent="0.3">
      <c r="A64" s="469"/>
      <c r="B64" s="458"/>
      <c r="C64" s="458"/>
      <c r="D64" s="472"/>
      <c r="E64" s="20"/>
      <c r="F64" s="20"/>
      <c r="G64" s="20"/>
      <c r="H64" s="457"/>
    </row>
    <row r="65" spans="1:8" s="19" customFormat="1" ht="10.5" hidden="1" customHeight="1" x14ac:dyDescent="0.25">
      <c r="A65" s="468">
        <v>28</v>
      </c>
      <c r="B65" s="470"/>
      <c r="C65" s="470"/>
      <c r="D65" s="471"/>
      <c r="E65" s="17"/>
      <c r="F65" s="17"/>
      <c r="G65" s="17"/>
      <c r="H65" s="456"/>
    </row>
    <row r="66" spans="1:8" s="19" customFormat="1" ht="10.5" hidden="1" customHeight="1" thickBot="1" x14ac:dyDescent="0.3">
      <c r="A66" s="469"/>
      <c r="B66" s="458"/>
      <c r="C66" s="458"/>
      <c r="D66" s="472"/>
      <c r="E66" s="20"/>
      <c r="F66" s="20"/>
      <c r="G66" s="20"/>
      <c r="H66" s="457"/>
    </row>
    <row r="67" spans="1:8" s="19" customFormat="1" ht="10.5" hidden="1" customHeight="1" x14ac:dyDescent="0.25">
      <c r="A67" s="468">
        <v>29</v>
      </c>
      <c r="B67" s="470"/>
      <c r="C67" s="470"/>
      <c r="D67" s="471"/>
      <c r="E67" s="17"/>
      <c r="F67" s="17"/>
      <c r="G67" s="17"/>
      <c r="H67" s="456"/>
    </row>
    <row r="68" spans="1:8" s="19" customFormat="1" ht="10.5" hidden="1" customHeight="1" thickBot="1" x14ac:dyDescent="0.3">
      <c r="A68" s="469"/>
      <c r="B68" s="458"/>
      <c r="C68" s="458"/>
      <c r="D68" s="472"/>
      <c r="E68" s="20"/>
      <c r="F68" s="20"/>
      <c r="G68" s="20"/>
      <c r="H68" s="457"/>
    </row>
    <row r="69" spans="1:8" s="19" customFormat="1" ht="10.5" hidden="1" customHeight="1" x14ac:dyDescent="0.25">
      <c r="A69" s="468">
        <v>30</v>
      </c>
      <c r="B69" s="470"/>
      <c r="C69" s="470"/>
      <c r="D69" s="471"/>
      <c r="E69" s="17"/>
      <c r="F69" s="17"/>
      <c r="G69" s="17"/>
      <c r="H69" s="456"/>
    </row>
    <row r="70" spans="1:8" s="19" customFormat="1" ht="10.5" hidden="1" customHeight="1" thickBot="1" x14ac:dyDescent="0.3">
      <c r="A70" s="469"/>
      <c r="B70" s="458"/>
      <c r="C70" s="458"/>
      <c r="D70" s="472"/>
      <c r="E70" s="20"/>
      <c r="F70" s="20"/>
      <c r="G70" s="20"/>
      <c r="H70" s="457"/>
    </row>
    <row r="71" spans="1:8" s="19" customFormat="1" ht="10.5" hidden="1" customHeight="1" x14ac:dyDescent="0.25">
      <c r="A71" s="468">
        <v>31</v>
      </c>
      <c r="B71" s="470"/>
      <c r="C71" s="470"/>
      <c r="D71" s="471"/>
      <c r="E71" s="17"/>
      <c r="F71" s="17"/>
      <c r="G71" s="17"/>
      <c r="H71" s="456"/>
    </row>
    <row r="72" spans="1:8" s="19" customFormat="1" ht="10.5" hidden="1" customHeight="1" thickBot="1" x14ac:dyDescent="0.3">
      <c r="A72" s="469"/>
      <c r="B72" s="458"/>
      <c r="C72" s="458"/>
      <c r="D72" s="472"/>
      <c r="E72" s="20"/>
      <c r="F72" s="20"/>
      <c r="G72" s="20"/>
      <c r="H72" s="457"/>
    </row>
    <row r="73" spans="1:8" s="19" customFormat="1" ht="10.5" hidden="1" customHeight="1" x14ac:dyDescent="0.25">
      <c r="A73" s="468">
        <v>32</v>
      </c>
      <c r="B73" s="470"/>
      <c r="C73" s="470"/>
      <c r="D73" s="471"/>
      <c r="E73" s="17"/>
      <c r="F73" s="17"/>
      <c r="G73" s="17"/>
      <c r="H73" s="456"/>
    </row>
    <row r="74" spans="1:8" s="19" customFormat="1" ht="10.5" hidden="1" customHeight="1" thickBot="1" x14ac:dyDescent="0.3">
      <c r="A74" s="469"/>
      <c r="B74" s="458"/>
      <c r="C74" s="458"/>
      <c r="D74" s="472"/>
      <c r="E74" s="20"/>
      <c r="F74" s="20"/>
      <c r="G74" s="20"/>
      <c r="H74" s="457"/>
    </row>
    <row r="75" spans="1:8" s="19" customFormat="1" ht="10.5" hidden="1" customHeight="1" x14ac:dyDescent="0.25">
      <c r="A75" s="468">
        <v>33</v>
      </c>
      <c r="B75" s="470"/>
      <c r="C75" s="470"/>
      <c r="D75" s="471"/>
      <c r="E75" s="17"/>
      <c r="F75" s="17"/>
      <c r="G75" s="17"/>
      <c r="H75" s="456"/>
    </row>
    <row r="76" spans="1:8" s="19" customFormat="1" ht="10.5" hidden="1" customHeight="1" thickBot="1" x14ac:dyDescent="0.3">
      <c r="A76" s="469"/>
      <c r="B76" s="458"/>
      <c r="C76" s="458"/>
      <c r="D76" s="472"/>
      <c r="E76" s="20"/>
      <c r="F76" s="20"/>
      <c r="G76" s="20"/>
      <c r="H76" s="457"/>
    </row>
    <row r="77" spans="1:8" s="19" customFormat="1" ht="10.5" hidden="1" customHeight="1" x14ac:dyDescent="0.25">
      <c r="A77" s="468">
        <v>34</v>
      </c>
      <c r="B77" s="470"/>
      <c r="C77" s="470"/>
      <c r="D77" s="471"/>
      <c r="E77" s="17"/>
      <c r="F77" s="17"/>
      <c r="G77" s="17"/>
      <c r="H77" s="456"/>
    </row>
    <row r="78" spans="1:8" s="19" customFormat="1" ht="10.5" hidden="1" customHeight="1" thickBot="1" x14ac:dyDescent="0.3">
      <c r="A78" s="469"/>
      <c r="B78" s="458"/>
      <c r="C78" s="458"/>
      <c r="D78" s="472"/>
      <c r="E78" s="20"/>
      <c r="F78" s="20"/>
      <c r="G78" s="20"/>
      <c r="H78" s="457"/>
    </row>
    <row r="79" spans="1:8" s="19" customFormat="1" ht="10.5" hidden="1" customHeight="1" x14ac:dyDescent="0.25">
      <c r="A79" s="468">
        <v>35</v>
      </c>
      <c r="B79" s="470"/>
      <c r="C79" s="470"/>
      <c r="D79" s="471"/>
      <c r="E79" s="17"/>
      <c r="F79" s="17"/>
      <c r="G79" s="17"/>
      <c r="H79" s="456"/>
    </row>
    <row r="80" spans="1:8" s="19" customFormat="1" ht="10.5" hidden="1" customHeight="1" thickBot="1" x14ac:dyDescent="0.3">
      <c r="A80" s="469"/>
      <c r="B80" s="458"/>
      <c r="C80" s="458"/>
      <c r="D80" s="472"/>
      <c r="E80" s="20"/>
      <c r="F80" s="20"/>
      <c r="G80" s="20"/>
      <c r="H80" s="457"/>
    </row>
    <row r="81" spans="1:11" s="19" customFormat="1" ht="10.5" hidden="1" customHeight="1" x14ac:dyDescent="0.25">
      <c r="A81" s="468">
        <v>36</v>
      </c>
      <c r="B81" s="470"/>
      <c r="C81" s="470"/>
      <c r="D81" s="471"/>
      <c r="E81" s="17"/>
      <c r="F81" s="17"/>
      <c r="G81" s="17"/>
      <c r="H81" s="456"/>
    </row>
    <row r="82" spans="1:11" s="19" customFormat="1" ht="10.5" hidden="1" customHeight="1" thickBot="1" x14ac:dyDescent="0.3">
      <c r="A82" s="469"/>
      <c r="B82" s="458"/>
      <c r="C82" s="458"/>
      <c r="D82" s="472"/>
      <c r="E82" s="20"/>
      <c r="F82" s="20"/>
      <c r="G82" s="20"/>
      <c r="H82" s="457"/>
    </row>
    <row r="83" spans="1:11" s="19" customFormat="1" ht="10.5" hidden="1" customHeight="1" x14ac:dyDescent="0.25">
      <c r="A83" s="468">
        <v>37</v>
      </c>
      <c r="B83" s="470"/>
      <c r="C83" s="470"/>
      <c r="D83" s="471"/>
      <c r="E83" s="17"/>
      <c r="F83" s="17"/>
      <c r="G83" s="17"/>
      <c r="H83" s="456"/>
    </row>
    <row r="84" spans="1:11" s="19" customFormat="1" ht="10.5" hidden="1" customHeight="1" thickBot="1" x14ac:dyDescent="0.3">
      <c r="A84" s="469"/>
      <c r="B84" s="458"/>
      <c r="C84" s="458"/>
      <c r="D84" s="472"/>
      <c r="E84" s="20"/>
      <c r="F84" s="20"/>
      <c r="G84" s="20"/>
      <c r="H84" s="457"/>
    </row>
    <row r="85" spans="1:11" s="19" customFormat="1" ht="10.5" hidden="1" customHeight="1" x14ac:dyDescent="0.25">
      <c r="A85" s="468">
        <v>38</v>
      </c>
      <c r="B85" s="470"/>
      <c r="C85" s="470"/>
      <c r="D85" s="471"/>
      <c r="E85" s="17"/>
      <c r="F85" s="17"/>
      <c r="G85" s="17"/>
      <c r="H85" s="456"/>
    </row>
    <row r="86" spans="1:11" s="19" customFormat="1" ht="10.5" hidden="1" customHeight="1" thickBot="1" x14ac:dyDescent="0.3">
      <c r="A86" s="469"/>
      <c r="B86" s="458"/>
      <c r="C86" s="458"/>
      <c r="D86" s="472"/>
      <c r="E86" s="20"/>
      <c r="F86" s="20"/>
      <c r="G86" s="20"/>
      <c r="H86" s="457"/>
    </row>
    <row r="87" spans="1:11" s="19" customFormat="1" ht="10.5" hidden="1" customHeight="1" x14ac:dyDescent="0.25">
      <c r="A87" s="468">
        <v>39</v>
      </c>
      <c r="B87" s="470"/>
      <c r="C87" s="470"/>
      <c r="D87" s="471"/>
      <c r="E87" s="17"/>
      <c r="F87" s="17"/>
      <c r="G87" s="17"/>
      <c r="H87" s="456"/>
    </row>
    <row r="88" spans="1:11" s="19" customFormat="1" ht="10.5" hidden="1" customHeight="1" thickBot="1" x14ac:dyDescent="0.3">
      <c r="A88" s="469"/>
      <c r="B88" s="458"/>
      <c r="C88" s="458"/>
      <c r="D88" s="472"/>
      <c r="E88" s="20"/>
      <c r="F88" s="20"/>
      <c r="G88" s="20"/>
      <c r="H88" s="457"/>
    </row>
    <row r="89" spans="1:11" s="19" customFormat="1" ht="10.5" hidden="1" customHeight="1" x14ac:dyDescent="0.25">
      <c r="A89" s="468">
        <v>40</v>
      </c>
      <c r="B89" s="470"/>
      <c r="C89" s="470"/>
      <c r="D89" s="471"/>
      <c r="E89" s="17"/>
      <c r="F89" s="17"/>
      <c r="G89" s="17"/>
      <c r="H89" s="456"/>
    </row>
    <row r="90" spans="1:11" s="19" customFormat="1" ht="10.5" hidden="1" customHeight="1" thickBot="1" x14ac:dyDescent="0.3">
      <c r="A90" s="469"/>
      <c r="B90" s="458"/>
      <c r="C90" s="458"/>
      <c r="D90" s="472"/>
      <c r="E90" s="20"/>
      <c r="F90" s="20"/>
      <c r="G90" s="20"/>
      <c r="H90" s="457"/>
    </row>
    <row r="91" spans="1:11" x14ac:dyDescent="0.25">
      <c r="A91" s="34"/>
      <c r="B91" s="22"/>
    </row>
    <row r="92" spans="1:11" s="1" customFormat="1" ht="10.15" customHeight="1" x14ac:dyDescent="0.25">
      <c r="B92" s="2"/>
      <c r="C92" s="2"/>
      <c r="D92" s="2"/>
      <c r="E92" s="462" t="s">
        <v>15</v>
      </c>
      <c r="F92" s="462"/>
      <c r="G92" s="462"/>
      <c r="H92" s="462"/>
      <c r="I92" s="2"/>
      <c r="J92" s="2"/>
      <c r="K92" s="2"/>
    </row>
    <row r="93" spans="1:11" s="1" customFormat="1" ht="10.15" customHeight="1" x14ac:dyDescent="0.25">
      <c r="A93" s="2"/>
      <c r="B93" s="2"/>
      <c r="C93" s="2"/>
      <c r="D93" s="2"/>
      <c r="E93" s="463"/>
      <c r="F93" s="463"/>
      <c r="G93" s="465" t="s">
        <v>56</v>
      </c>
      <c r="H93" s="465"/>
      <c r="I93" s="23"/>
      <c r="J93" s="23"/>
      <c r="K93" s="23"/>
    </row>
    <row r="94" spans="1:11" s="1" customFormat="1" ht="10.15" customHeight="1" x14ac:dyDescent="0.25">
      <c r="A94" s="2"/>
      <c r="B94" s="2"/>
      <c r="C94" s="2"/>
      <c r="D94" s="2"/>
      <c r="E94" s="464"/>
      <c r="F94" s="464"/>
      <c r="G94" s="466"/>
      <c r="H94" s="466"/>
      <c r="I94" s="23"/>
      <c r="J94" s="23"/>
      <c r="K94" s="23"/>
    </row>
    <row r="95" spans="1:11" s="1" customFormat="1" ht="10.15" customHeight="1" x14ac:dyDescent="0.25">
      <c r="B95" s="24"/>
      <c r="C95" s="24"/>
      <c r="D95" s="24"/>
      <c r="E95" s="467" t="s">
        <v>16</v>
      </c>
      <c r="F95" s="467"/>
      <c r="G95" s="283" t="s">
        <v>40</v>
      </c>
      <c r="H95" s="284"/>
      <c r="I95" s="24"/>
      <c r="J95" s="24"/>
      <c r="K95" s="24"/>
    </row>
    <row r="96" spans="1:11" ht="12.75" customHeight="1" x14ac:dyDescent="0.25">
      <c r="A96" s="25"/>
      <c r="B96" s="25"/>
      <c r="C96" s="25"/>
      <c r="D96" s="26"/>
      <c r="E96" s="26"/>
      <c r="F96" s="26"/>
      <c r="G96" s="26"/>
      <c r="H96" s="26"/>
    </row>
    <row r="97" spans="1:15" x14ac:dyDescent="0.25">
      <c r="A97" s="452"/>
      <c r="B97" s="452"/>
      <c r="C97" s="452"/>
      <c r="D97" s="452"/>
      <c r="E97" s="452"/>
      <c r="F97" s="452"/>
      <c r="G97" s="452"/>
      <c r="H97" s="452"/>
    </row>
    <row r="98" spans="1:15" x14ac:dyDescent="0.25">
      <c r="A98" s="452"/>
      <c r="B98" s="452"/>
      <c r="C98" s="452"/>
      <c r="D98" s="452"/>
      <c r="E98" s="452"/>
      <c r="F98" s="452"/>
      <c r="G98" s="452"/>
      <c r="H98" s="452"/>
    </row>
    <row r="100" spans="1:15" s="5" customFormat="1" x14ac:dyDescent="0.25">
      <c r="A100" s="27"/>
      <c r="B100" s="27"/>
      <c r="C100" s="4"/>
      <c r="I100" s="4"/>
      <c r="J100" s="4"/>
      <c r="K100" s="4"/>
      <c r="L100" s="4"/>
      <c r="M100" s="4"/>
      <c r="N100" s="4"/>
      <c r="O100" s="4"/>
    </row>
    <row r="101" spans="1:15" s="5" customFormat="1" x14ac:dyDescent="0.25">
      <c r="A101" s="27"/>
      <c r="B101" s="27"/>
      <c r="C101" s="4"/>
      <c r="I101" s="4"/>
      <c r="J101" s="4"/>
      <c r="K101" s="4"/>
      <c r="L101" s="4"/>
      <c r="M101" s="4"/>
      <c r="N101" s="4"/>
      <c r="O101" s="4"/>
    </row>
    <row r="102" spans="1:15" s="5" customFormat="1" x14ac:dyDescent="0.25">
      <c r="A102" s="27"/>
      <c r="B102" s="27"/>
      <c r="C102" s="4"/>
      <c r="I102" s="4"/>
      <c r="J102" s="4"/>
      <c r="K102" s="4"/>
      <c r="L102" s="4"/>
      <c r="M102" s="4"/>
      <c r="N102" s="4"/>
      <c r="O102" s="4"/>
    </row>
    <row r="103" spans="1:15" s="5" customFormat="1" x14ac:dyDescent="0.25">
      <c r="A103" s="27"/>
      <c r="B103" s="27"/>
      <c r="C103" s="4"/>
      <c r="I103" s="4"/>
      <c r="J103" s="4"/>
      <c r="K103" s="4"/>
      <c r="L103" s="4"/>
      <c r="M103" s="4"/>
      <c r="N103" s="4"/>
      <c r="O103" s="4"/>
    </row>
    <row r="104" spans="1:15" s="5" customFormat="1" x14ac:dyDescent="0.25">
      <c r="A104" s="27"/>
      <c r="B104" s="27"/>
      <c r="C104" s="4"/>
      <c r="I104" s="4"/>
      <c r="J104" s="4"/>
      <c r="K104" s="4"/>
      <c r="L104" s="4"/>
      <c r="M104" s="4"/>
      <c r="N104" s="4"/>
      <c r="O104" s="4"/>
    </row>
    <row r="105" spans="1:15" s="5" customFormat="1" x14ac:dyDescent="0.25">
      <c r="A105" s="27"/>
      <c r="B105" s="27"/>
      <c r="C105" s="4"/>
      <c r="I105" s="4"/>
      <c r="J105" s="4"/>
      <c r="K105" s="4"/>
      <c r="L105" s="4"/>
      <c r="M105" s="4"/>
      <c r="N105" s="4"/>
      <c r="O105" s="4"/>
    </row>
    <row r="106" spans="1:15" s="5" customFormat="1" x14ac:dyDescent="0.25">
      <c r="A106" s="27"/>
      <c r="B106" s="27"/>
      <c r="C106" s="4"/>
      <c r="I106" s="4"/>
      <c r="J106" s="4"/>
      <c r="K106" s="4"/>
      <c r="L106" s="4"/>
      <c r="M106" s="4"/>
      <c r="N106" s="4"/>
      <c r="O106" s="4"/>
    </row>
    <row r="107" spans="1:15" s="5" customFormat="1" hidden="1" x14ac:dyDescent="0.25">
      <c r="A107" s="27"/>
      <c r="B107" s="28">
        <v>10</v>
      </c>
      <c r="C107" s="4"/>
      <c r="I107" s="4"/>
      <c r="J107" s="4"/>
      <c r="K107" s="4"/>
      <c r="L107" s="4"/>
      <c r="M107" s="4"/>
      <c r="N107" s="4"/>
      <c r="O107" s="4"/>
    </row>
    <row r="108" spans="1:15" s="5" customFormat="1" x14ac:dyDescent="0.25">
      <c r="A108" s="27"/>
      <c r="B108" s="27"/>
      <c r="C108" s="4"/>
      <c r="I108" s="4"/>
      <c r="J108" s="4"/>
      <c r="K108" s="4"/>
      <c r="L108" s="4"/>
      <c r="M108" s="4"/>
      <c r="N108" s="4"/>
      <c r="O108" s="4"/>
    </row>
    <row r="109" spans="1:15" s="5" customFormat="1" x14ac:dyDescent="0.25">
      <c r="A109" s="27"/>
      <c r="B109" s="27"/>
      <c r="C109" s="4"/>
      <c r="I109" s="4"/>
      <c r="J109" s="4"/>
      <c r="K109" s="4"/>
      <c r="L109" s="4"/>
      <c r="M109" s="4"/>
      <c r="N109" s="4"/>
      <c r="O109" s="4"/>
    </row>
    <row r="110" spans="1:15" s="5" customFormat="1" x14ac:dyDescent="0.25">
      <c r="A110" s="27"/>
      <c r="B110" s="27"/>
      <c r="C110" s="4"/>
      <c r="I110" s="4"/>
      <c r="J110" s="4"/>
      <c r="K110" s="4"/>
      <c r="L110" s="4"/>
      <c r="M110" s="4"/>
      <c r="N110" s="4"/>
      <c r="O110" s="4"/>
    </row>
    <row r="111" spans="1:15" s="5" customFormat="1" x14ac:dyDescent="0.25">
      <c r="A111" s="27"/>
      <c r="B111" s="27"/>
      <c r="C111" s="4"/>
      <c r="I111" s="4"/>
      <c r="J111" s="4"/>
      <c r="K111" s="4"/>
      <c r="L111" s="4"/>
      <c r="M111" s="4"/>
      <c r="N111" s="4"/>
      <c r="O111" s="4"/>
    </row>
    <row r="112" spans="1:15" s="5" customFormat="1" x14ac:dyDescent="0.25">
      <c r="A112" s="27"/>
      <c r="B112" s="27"/>
      <c r="C112" s="4"/>
      <c r="I112" s="4"/>
      <c r="J112" s="4"/>
      <c r="K112" s="4"/>
      <c r="L112" s="4"/>
      <c r="M112" s="4"/>
      <c r="N112" s="4"/>
      <c r="O112" s="4"/>
    </row>
    <row r="113" spans="1:15" s="5" customFormat="1" x14ac:dyDescent="0.25">
      <c r="A113" s="27"/>
      <c r="B113" s="27"/>
      <c r="C113" s="4"/>
      <c r="I113" s="4"/>
      <c r="J113" s="4"/>
      <c r="K113" s="4"/>
      <c r="L113" s="4"/>
      <c r="M113" s="4"/>
      <c r="N113" s="4"/>
      <c r="O113" s="4"/>
    </row>
    <row r="114" spans="1:15" s="5" customFormat="1" x14ac:dyDescent="0.25">
      <c r="A114" s="27"/>
      <c r="B114" s="27"/>
      <c r="C114" s="4"/>
      <c r="I114" s="4"/>
      <c r="J114" s="4"/>
      <c r="K114" s="4"/>
      <c r="L114" s="4"/>
      <c r="M114" s="4"/>
      <c r="N114" s="4"/>
      <c r="O114" s="4"/>
    </row>
    <row r="115" spans="1:15" s="5" customFormat="1" x14ac:dyDescent="0.25">
      <c r="A115" s="27"/>
      <c r="B115" s="27"/>
      <c r="C115" s="4"/>
      <c r="I115" s="4"/>
      <c r="J115" s="4"/>
      <c r="K115" s="4"/>
      <c r="L115" s="4"/>
      <c r="M115" s="4"/>
      <c r="N115" s="4"/>
      <c r="O115" s="4"/>
    </row>
    <row r="116" spans="1:15" s="5" customFormat="1" x14ac:dyDescent="0.25">
      <c r="A116" s="27"/>
      <c r="B116" s="27"/>
      <c r="C116" s="4"/>
      <c r="I116" s="4"/>
      <c r="J116" s="4"/>
      <c r="K116" s="4"/>
      <c r="L116" s="4"/>
      <c r="M116" s="4"/>
      <c r="N116" s="4"/>
      <c r="O116" s="4"/>
    </row>
    <row r="117" spans="1:15" s="5" customFormat="1" x14ac:dyDescent="0.25">
      <c r="A117" s="27"/>
      <c r="B117" s="27"/>
      <c r="C117" s="4"/>
      <c r="I117" s="4"/>
      <c r="J117" s="4"/>
      <c r="K117" s="4"/>
      <c r="L117" s="4"/>
      <c r="M117" s="4"/>
      <c r="N117" s="4"/>
      <c r="O117" s="4"/>
    </row>
    <row r="118" spans="1:15" s="5" customFormat="1" x14ac:dyDescent="0.25">
      <c r="A118" s="27"/>
      <c r="B118" s="27"/>
      <c r="C118" s="4"/>
      <c r="I118" s="4"/>
      <c r="J118" s="4"/>
      <c r="K118" s="4"/>
      <c r="L118" s="4"/>
      <c r="M118" s="4"/>
      <c r="N118" s="4"/>
      <c r="O118" s="4"/>
    </row>
    <row r="119" spans="1:15" s="5" customFormat="1" x14ac:dyDescent="0.25">
      <c r="A119" s="27"/>
      <c r="B119" s="27"/>
      <c r="C119" s="4"/>
      <c r="I119" s="4"/>
      <c r="J119" s="4"/>
      <c r="K119" s="4"/>
      <c r="L119" s="4"/>
      <c r="M119" s="4"/>
      <c r="N119" s="4"/>
      <c r="O119" s="4"/>
    </row>
    <row r="120" spans="1:15" s="5" customFormat="1" x14ac:dyDescent="0.25">
      <c r="A120" s="27"/>
      <c r="B120" s="27"/>
      <c r="C120" s="4"/>
      <c r="I120" s="4"/>
      <c r="J120" s="4"/>
      <c r="K120" s="4"/>
      <c r="L120" s="4"/>
      <c r="M120" s="4"/>
      <c r="N120" s="4"/>
      <c r="O120" s="4"/>
    </row>
    <row r="121" spans="1:15" s="5" customFormat="1" x14ac:dyDescent="0.25">
      <c r="A121" s="27"/>
      <c r="B121" s="27"/>
      <c r="C121" s="4"/>
      <c r="I121" s="4"/>
      <c r="J121" s="4"/>
      <c r="K121" s="4"/>
      <c r="L121" s="4"/>
      <c r="M121" s="4"/>
      <c r="N121" s="4"/>
      <c r="O121" s="4"/>
    </row>
    <row r="122" spans="1:15" s="5" customFormat="1" x14ac:dyDescent="0.25">
      <c r="A122" s="27"/>
      <c r="B122" s="27"/>
      <c r="C122" s="4"/>
      <c r="I122" s="4"/>
      <c r="J122" s="4"/>
      <c r="K122" s="4"/>
      <c r="L122" s="4"/>
      <c r="M122" s="4"/>
      <c r="N122" s="4"/>
      <c r="O122" s="4"/>
    </row>
    <row r="123" spans="1:15" s="5" customFormat="1" x14ac:dyDescent="0.25">
      <c r="A123" s="27"/>
      <c r="B123" s="27"/>
      <c r="C123" s="4"/>
      <c r="I123" s="4"/>
      <c r="J123" s="4"/>
      <c r="K123" s="4"/>
      <c r="L123" s="4"/>
      <c r="M123" s="4"/>
      <c r="N123" s="4"/>
      <c r="O123" s="4"/>
    </row>
    <row r="124" spans="1:15" s="5" customFormat="1" x14ac:dyDescent="0.25">
      <c r="A124" s="27"/>
      <c r="B124" s="27"/>
      <c r="C124" s="4"/>
      <c r="I124" s="4"/>
      <c r="J124" s="4"/>
      <c r="K124" s="4"/>
      <c r="L124" s="4"/>
      <c r="M124" s="4"/>
      <c r="N124" s="4"/>
      <c r="O124" s="4"/>
    </row>
    <row r="125" spans="1:15" s="5" customFormat="1" x14ac:dyDescent="0.25">
      <c r="A125" s="27"/>
      <c r="B125" s="27"/>
      <c r="C125" s="4"/>
      <c r="I125" s="4"/>
      <c r="J125" s="4"/>
      <c r="K125" s="4"/>
      <c r="L125" s="4"/>
      <c r="M125" s="4"/>
      <c r="N125" s="4"/>
      <c r="O125" s="4"/>
    </row>
    <row r="126" spans="1:15" s="5" customFormat="1" x14ac:dyDescent="0.25">
      <c r="A126" s="27"/>
      <c r="B126" s="27"/>
      <c r="C126" s="4"/>
      <c r="I126" s="4"/>
      <c r="J126" s="4"/>
      <c r="K126" s="4"/>
      <c r="L126" s="4"/>
      <c r="M126" s="4"/>
      <c r="N126" s="4"/>
      <c r="O126" s="4"/>
    </row>
    <row r="127" spans="1:15" s="5" customFormat="1" x14ac:dyDescent="0.25">
      <c r="A127" s="27"/>
      <c r="B127" s="27"/>
      <c r="C127" s="4"/>
      <c r="I127" s="4"/>
      <c r="J127" s="4"/>
      <c r="K127" s="4"/>
      <c r="L127" s="4"/>
      <c r="M127" s="4"/>
      <c r="N127" s="4"/>
      <c r="O127" s="4"/>
    </row>
    <row r="128" spans="1:15" s="5" customFormat="1" x14ac:dyDescent="0.25">
      <c r="A128" s="27"/>
      <c r="B128" s="27"/>
      <c r="C128" s="4"/>
      <c r="I128" s="4"/>
      <c r="J128" s="4"/>
      <c r="K128" s="4"/>
      <c r="L128" s="4"/>
      <c r="M128" s="4"/>
      <c r="N128" s="4"/>
      <c r="O128" s="4"/>
    </row>
    <row r="129" spans="1:15" s="5" customFormat="1" x14ac:dyDescent="0.25">
      <c r="A129" s="27"/>
      <c r="B129" s="27"/>
      <c r="C129" s="4"/>
      <c r="I129" s="4"/>
      <c r="J129" s="4"/>
      <c r="K129" s="4"/>
      <c r="L129" s="4"/>
      <c r="M129" s="4"/>
      <c r="N129" s="4"/>
      <c r="O129" s="4"/>
    </row>
    <row r="130" spans="1:15" s="5" customFormat="1" x14ac:dyDescent="0.25">
      <c r="A130" s="27"/>
      <c r="B130" s="27"/>
      <c r="C130" s="4"/>
      <c r="I130" s="4"/>
      <c r="J130" s="4"/>
      <c r="K130" s="4"/>
      <c r="L130" s="4"/>
      <c r="M130" s="4"/>
      <c r="N130" s="4"/>
      <c r="O130" s="4"/>
    </row>
    <row r="131" spans="1:15" s="5" customFormat="1" x14ac:dyDescent="0.25">
      <c r="A131" s="27"/>
      <c r="B131" s="27"/>
      <c r="C131" s="4"/>
      <c r="I131" s="4"/>
      <c r="J131" s="4"/>
      <c r="K131" s="4"/>
      <c r="L131" s="4"/>
      <c r="M131" s="4"/>
      <c r="N131" s="4"/>
      <c r="O131" s="4"/>
    </row>
    <row r="132" spans="1:15" s="5" customFormat="1" x14ac:dyDescent="0.25">
      <c r="A132" s="27"/>
      <c r="B132" s="27"/>
      <c r="C132" s="4"/>
      <c r="I132" s="4"/>
      <c r="J132" s="4"/>
      <c r="K132" s="4"/>
      <c r="L132" s="4"/>
      <c r="M132" s="4"/>
      <c r="N132" s="4"/>
      <c r="O132" s="4"/>
    </row>
    <row r="133" spans="1:15" s="5" customFormat="1" x14ac:dyDescent="0.25">
      <c r="A133" s="27"/>
      <c r="B133" s="27"/>
      <c r="C133" s="4"/>
      <c r="I133" s="4"/>
      <c r="J133" s="4"/>
      <c r="K133" s="4"/>
      <c r="L133" s="4"/>
      <c r="M133" s="4"/>
      <c r="N133" s="4"/>
      <c r="O133" s="4"/>
    </row>
    <row r="134" spans="1:15" s="5" customFormat="1" x14ac:dyDescent="0.25">
      <c r="A134" s="27"/>
      <c r="B134" s="27"/>
      <c r="C134" s="4"/>
      <c r="I134" s="4"/>
      <c r="J134" s="4"/>
      <c r="K134" s="4"/>
      <c r="L134" s="4"/>
      <c r="M134" s="4"/>
      <c r="N134" s="4"/>
      <c r="O134" s="4"/>
    </row>
    <row r="135" spans="1:15" s="5" customFormat="1" x14ac:dyDescent="0.25">
      <c r="A135" s="27"/>
      <c r="B135" s="27"/>
      <c r="C135" s="4"/>
      <c r="I135" s="4"/>
      <c r="J135" s="4"/>
      <c r="K135" s="4"/>
      <c r="L135" s="4"/>
      <c r="M135" s="4"/>
      <c r="N135" s="4"/>
      <c r="O135" s="4"/>
    </row>
    <row r="136" spans="1:15" s="5" customFormat="1" x14ac:dyDescent="0.25">
      <c r="A136" s="27"/>
      <c r="B136" s="27"/>
      <c r="C136" s="4"/>
      <c r="I136" s="4"/>
      <c r="J136" s="4"/>
      <c r="K136" s="4"/>
      <c r="L136" s="4"/>
      <c r="M136" s="4"/>
      <c r="N136" s="4"/>
      <c r="O136" s="4"/>
    </row>
    <row r="137" spans="1:15" s="5" customFormat="1" x14ac:dyDescent="0.25">
      <c r="A137" s="27"/>
      <c r="B137" s="27"/>
      <c r="C137" s="4"/>
      <c r="I137" s="4"/>
      <c r="J137" s="4"/>
      <c r="K137" s="4"/>
      <c r="L137" s="4"/>
      <c r="M137" s="4"/>
      <c r="N137" s="4"/>
      <c r="O137" s="4"/>
    </row>
    <row r="138" spans="1:15" s="5" customFormat="1" x14ac:dyDescent="0.25">
      <c r="A138" s="27"/>
      <c r="B138" s="27"/>
      <c r="C138" s="4"/>
      <c r="I138" s="4"/>
      <c r="J138" s="4"/>
      <c r="K138" s="4"/>
      <c r="L138" s="4"/>
      <c r="M138" s="4"/>
      <c r="N138" s="4"/>
      <c r="O138" s="4"/>
    </row>
    <row r="139" spans="1:15" s="5" customFormat="1" x14ac:dyDescent="0.25">
      <c r="A139" s="27"/>
      <c r="B139" s="27"/>
      <c r="C139" s="4"/>
      <c r="I139" s="4"/>
      <c r="J139" s="4"/>
      <c r="K139" s="4"/>
      <c r="L139" s="4"/>
      <c r="M139" s="4"/>
      <c r="N139" s="4"/>
      <c r="O139" s="4"/>
    </row>
    <row r="140" spans="1:15" s="5" customFormat="1" x14ac:dyDescent="0.25">
      <c r="A140" s="27"/>
      <c r="B140" s="27"/>
      <c r="C140" s="4"/>
      <c r="I140" s="4"/>
      <c r="J140" s="4"/>
      <c r="K140" s="4"/>
      <c r="L140" s="4"/>
      <c r="M140" s="4"/>
      <c r="N140" s="4"/>
      <c r="O140" s="4"/>
    </row>
    <row r="141" spans="1:15" s="5" customFormat="1" x14ac:dyDescent="0.25">
      <c r="A141" s="27"/>
      <c r="B141" s="27"/>
      <c r="C141" s="4"/>
      <c r="I141" s="4"/>
      <c r="J141" s="4"/>
      <c r="K141" s="4"/>
      <c r="L141" s="4"/>
      <c r="M141" s="4"/>
      <c r="N141" s="4"/>
      <c r="O141" s="4"/>
    </row>
    <row r="142" spans="1:15" s="5" customFormat="1" x14ac:dyDescent="0.25">
      <c r="A142" s="27"/>
      <c r="B142" s="27"/>
      <c r="C142" s="4"/>
      <c r="I142" s="4"/>
      <c r="J142" s="4"/>
      <c r="K142" s="4"/>
      <c r="L142" s="4"/>
      <c r="M142" s="4"/>
      <c r="N142" s="4"/>
      <c r="O142" s="4"/>
    </row>
    <row r="143" spans="1:15" s="5" customFormat="1" x14ac:dyDescent="0.25">
      <c r="A143" s="27"/>
      <c r="B143" s="27"/>
      <c r="C143" s="4"/>
      <c r="I143" s="4"/>
      <c r="J143" s="4"/>
      <c r="K143" s="4"/>
      <c r="L143" s="4"/>
      <c r="M143" s="4"/>
      <c r="N143" s="4"/>
      <c r="O143" s="4"/>
    </row>
    <row r="144" spans="1:15" s="5" customFormat="1" x14ac:dyDescent="0.25">
      <c r="A144" s="27"/>
      <c r="B144" s="27"/>
      <c r="C144" s="4"/>
      <c r="I144" s="4"/>
      <c r="J144" s="4"/>
      <c r="K144" s="4"/>
      <c r="L144" s="4"/>
      <c r="M144" s="4"/>
      <c r="N144" s="4"/>
      <c r="O144" s="4"/>
    </row>
    <row r="145" spans="1:15" s="5" customFormat="1" x14ac:dyDescent="0.25">
      <c r="A145" s="27"/>
      <c r="B145" s="27"/>
      <c r="C145" s="4"/>
      <c r="I145" s="4"/>
      <c r="J145" s="4"/>
      <c r="K145" s="4"/>
      <c r="L145" s="4"/>
      <c r="M145" s="4"/>
      <c r="N145" s="4"/>
      <c r="O145" s="4"/>
    </row>
    <row r="146" spans="1:15" s="5" customFormat="1" x14ac:dyDescent="0.25">
      <c r="A146" s="27"/>
      <c r="B146" s="27"/>
      <c r="C146" s="4"/>
      <c r="I146" s="4"/>
      <c r="J146" s="4"/>
      <c r="K146" s="4"/>
      <c r="L146" s="4"/>
      <c r="M146" s="4"/>
      <c r="N146" s="4"/>
      <c r="O146" s="4"/>
    </row>
    <row r="147" spans="1:15" s="5" customFormat="1" x14ac:dyDescent="0.25">
      <c r="A147" s="27"/>
      <c r="B147" s="27"/>
      <c r="C147" s="4"/>
      <c r="I147" s="4"/>
      <c r="J147" s="4"/>
      <c r="K147" s="4"/>
      <c r="L147" s="4"/>
      <c r="M147" s="4"/>
      <c r="N147" s="4"/>
      <c r="O147" s="4"/>
    </row>
    <row r="148" spans="1:15" s="5" customFormat="1" x14ac:dyDescent="0.25">
      <c r="A148" s="27"/>
      <c r="B148" s="27"/>
      <c r="C148" s="4"/>
      <c r="I148" s="4"/>
      <c r="J148" s="4"/>
      <c r="K148" s="4"/>
      <c r="L148" s="4"/>
      <c r="M148" s="4"/>
      <c r="N148" s="4"/>
      <c r="O148" s="4"/>
    </row>
    <row r="149" spans="1:15" s="5" customFormat="1" x14ac:dyDescent="0.25">
      <c r="A149" s="27"/>
      <c r="B149" s="27"/>
      <c r="C149" s="4"/>
      <c r="I149" s="4"/>
      <c r="J149" s="4"/>
      <c r="K149" s="4"/>
      <c r="L149" s="4"/>
      <c r="M149" s="4"/>
      <c r="N149" s="4"/>
      <c r="O149" s="4"/>
    </row>
    <row r="150" spans="1:15" s="5" customFormat="1" x14ac:dyDescent="0.25">
      <c r="A150" s="27"/>
      <c r="B150" s="27"/>
      <c r="C150" s="4"/>
      <c r="I150" s="4"/>
      <c r="J150" s="4"/>
      <c r="K150" s="4"/>
      <c r="L150" s="4"/>
      <c r="M150" s="4"/>
      <c r="N150" s="4"/>
      <c r="O150" s="4"/>
    </row>
    <row r="151" spans="1:15" s="5" customFormat="1" x14ac:dyDescent="0.25">
      <c r="A151" s="27"/>
      <c r="B151" s="27"/>
      <c r="C151" s="4"/>
      <c r="I151" s="4"/>
      <c r="J151" s="4"/>
      <c r="K151" s="4"/>
      <c r="L151" s="4"/>
      <c r="M151" s="4"/>
      <c r="N151" s="4"/>
      <c r="O151" s="4"/>
    </row>
    <row r="152" spans="1:15" s="5" customFormat="1" x14ac:dyDescent="0.25">
      <c r="A152" s="27"/>
      <c r="B152" s="27"/>
      <c r="C152" s="4"/>
      <c r="I152" s="4"/>
      <c r="J152" s="4"/>
      <c r="K152" s="4"/>
      <c r="L152" s="4"/>
      <c r="M152" s="4"/>
      <c r="N152" s="4"/>
      <c r="O152" s="4"/>
    </row>
    <row r="153" spans="1:15" s="5" customFormat="1" x14ac:dyDescent="0.25">
      <c r="A153" s="27"/>
      <c r="B153" s="27"/>
      <c r="C153" s="4"/>
      <c r="I153" s="4"/>
      <c r="J153" s="4"/>
      <c r="K153" s="4"/>
      <c r="L153" s="4"/>
      <c r="M153" s="4"/>
      <c r="N153" s="4"/>
      <c r="O153" s="4"/>
    </row>
    <row r="154" spans="1:15" s="5" customFormat="1" x14ac:dyDescent="0.25">
      <c r="A154" s="27"/>
      <c r="B154" s="27"/>
      <c r="C154" s="4"/>
      <c r="I154" s="4"/>
      <c r="J154" s="4"/>
      <c r="K154" s="4"/>
      <c r="L154" s="4"/>
      <c r="M154" s="4"/>
      <c r="N154" s="4"/>
      <c r="O154" s="4"/>
    </row>
    <row r="155" spans="1:15" s="5" customFormat="1" x14ac:dyDescent="0.25">
      <c r="A155" s="27"/>
      <c r="B155" s="27"/>
      <c r="C155" s="4"/>
      <c r="I155" s="4"/>
      <c r="J155" s="4"/>
      <c r="K155" s="4"/>
      <c r="L155" s="4"/>
      <c r="M155" s="4"/>
      <c r="N155" s="4"/>
      <c r="O155" s="4"/>
    </row>
    <row r="156" spans="1:15" s="5" customFormat="1" x14ac:dyDescent="0.25">
      <c r="A156" s="27"/>
      <c r="B156" s="27"/>
      <c r="C156" s="4"/>
      <c r="I156" s="4"/>
      <c r="J156" s="4"/>
      <c r="K156" s="4"/>
      <c r="L156" s="4"/>
      <c r="M156" s="4"/>
      <c r="N156" s="4"/>
      <c r="O156" s="4"/>
    </row>
    <row r="157" spans="1:15" s="5" customFormat="1" x14ac:dyDescent="0.25">
      <c r="A157" s="27"/>
      <c r="B157" s="27"/>
      <c r="C157" s="4"/>
      <c r="I157" s="4"/>
      <c r="J157" s="4"/>
      <c r="K157" s="4"/>
      <c r="L157" s="4"/>
      <c r="M157" s="4"/>
      <c r="N157" s="4"/>
      <c r="O157" s="4"/>
    </row>
    <row r="158" spans="1:15" s="5" customFormat="1" x14ac:dyDescent="0.25">
      <c r="A158" s="27"/>
      <c r="B158" s="27"/>
      <c r="C158" s="4"/>
      <c r="I158" s="4"/>
      <c r="J158" s="4"/>
      <c r="K158" s="4"/>
      <c r="L158" s="4"/>
      <c r="M158" s="4"/>
      <c r="N158" s="4"/>
      <c r="O158" s="4"/>
    </row>
    <row r="159" spans="1:15" s="5" customFormat="1" x14ac:dyDescent="0.25">
      <c r="A159" s="27"/>
      <c r="B159" s="27"/>
      <c r="C159" s="4"/>
      <c r="I159" s="4"/>
      <c r="J159" s="4"/>
      <c r="K159" s="4"/>
      <c r="L159" s="4"/>
      <c r="M159" s="4"/>
      <c r="N159" s="4"/>
      <c r="O159" s="4"/>
    </row>
    <row r="160" spans="1:15" s="5" customFormat="1" x14ac:dyDescent="0.25">
      <c r="A160" s="27"/>
      <c r="B160" s="27"/>
      <c r="C160" s="4"/>
      <c r="I160" s="4"/>
      <c r="J160" s="4"/>
      <c r="K160" s="4"/>
      <c r="L160" s="4"/>
      <c r="M160" s="4"/>
      <c r="N160" s="4"/>
      <c r="O160" s="4"/>
    </row>
    <row r="161" spans="1:15" s="5" customFormat="1" x14ac:dyDescent="0.25">
      <c r="A161" s="27"/>
      <c r="B161" s="27"/>
      <c r="C161" s="4"/>
      <c r="I161" s="4"/>
      <c r="J161" s="4"/>
      <c r="K161" s="4"/>
      <c r="L161" s="4"/>
      <c r="M161" s="4"/>
      <c r="N161" s="4"/>
      <c r="O161" s="4"/>
    </row>
    <row r="162" spans="1:15" s="5" customFormat="1" x14ac:dyDescent="0.25">
      <c r="A162" s="27"/>
      <c r="B162" s="27"/>
      <c r="C162" s="4"/>
      <c r="I162" s="4"/>
      <c r="J162" s="4"/>
      <c r="K162" s="4"/>
      <c r="L162" s="4"/>
      <c r="M162" s="4"/>
      <c r="N162" s="4"/>
      <c r="O162" s="4"/>
    </row>
    <row r="163" spans="1:15" s="5" customFormat="1" x14ac:dyDescent="0.25">
      <c r="A163" s="27"/>
      <c r="B163" s="27"/>
      <c r="C163" s="4"/>
      <c r="I163" s="4"/>
      <c r="J163" s="4"/>
      <c r="K163" s="4"/>
      <c r="L163" s="4"/>
      <c r="M163" s="4"/>
      <c r="N163" s="4"/>
      <c r="O163" s="4"/>
    </row>
    <row r="164" spans="1:15" s="5" customFormat="1" x14ac:dyDescent="0.25">
      <c r="A164" s="27"/>
      <c r="B164" s="27"/>
      <c r="C164" s="4"/>
      <c r="I164" s="4"/>
      <c r="J164" s="4"/>
      <c r="K164" s="4"/>
      <c r="L164" s="4"/>
      <c r="M164" s="4"/>
      <c r="N164" s="4"/>
      <c r="O164" s="4"/>
    </row>
    <row r="165" spans="1:15" s="5" customFormat="1" x14ac:dyDescent="0.25">
      <c r="A165" s="27"/>
      <c r="B165" s="27"/>
      <c r="C165" s="4"/>
      <c r="I165" s="4"/>
      <c r="J165" s="4"/>
      <c r="K165" s="4"/>
      <c r="L165" s="4"/>
      <c r="M165" s="4"/>
      <c r="N165" s="4"/>
      <c r="O165" s="4"/>
    </row>
    <row r="166" spans="1:15" s="5" customFormat="1" x14ac:dyDescent="0.25">
      <c r="A166" s="27"/>
      <c r="B166" s="27"/>
      <c r="C166" s="4"/>
      <c r="I166" s="4"/>
      <c r="J166" s="4"/>
      <c r="K166" s="4"/>
      <c r="L166" s="4"/>
      <c r="M166" s="4"/>
      <c r="N166" s="4"/>
      <c r="O166" s="4"/>
    </row>
    <row r="167" spans="1:15" s="5" customFormat="1" x14ac:dyDescent="0.25">
      <c r="A167" s="27"/>
      <c r="B167" s="27"/>
      <c r="C167" s="4"/>
      <c r="I167" s="4"/>
      <c r="J167" s="4"/>
      <c r="K167" s="4"/>
      <c r="L167" s="4"/>
      <c r="M167" s="4"/>
      <c r="N167" s="4"/>
      <c r="O167" s="4"/>
    </row>
    <row r="168" spans="1:15" s="5" customFormat="1" x14ac:dyDescent="0.25">
      <c r="A168" s="27"/>
      <c r="B168" s="27"/>
      <c r="C168" s="4"/>
      <c r="I168" s="4"/>
      <c r="J168" s="4"/>
      <c r="K168" s="4"/>
      <c r="L168" s="4"/>
      <c r="M168" s="4"/>
      <c r="N168" s="4"/>
      <c r="O168" s="4"/>
    </row>
    <row r="169" spans="1:15" s="5" customFormat="1" x14ac:dyDescent="0.25">
      <c r="A169" s="27"/>
      <c r="B169" s="27"/>
      <c r="C169" s="4"/>
      <c r="I169" s="4"/>
      <c r="J169" s="4"/>
      <c r="K169" s="4"/>
      <c r="L169" s="4"/>
      <c r="M169" s="4"/>
      <c r="N169" s="4"/>
      <c r="O169" s="4"/>
    </row>
    <row r="170" spans="1:15" s="5" customFormat="1" x14ac:dyDescent="0.25">
      <c r="A170" s="27"/>
      <c r="B170" s="27"/>
      <c r="C170" s="4"/>
      <c r="I170" s="4"/>
      <c r="J170" s="4"/>
      <c r="K170" s="4"/>
      <c r="L170" s="4"/>
      <c r="M170" s="4"/>
      <c r="N170" s="4"/>
      <c r="O170" s="4"/>
    </row>
    <row r="171" spans="1:15" s="5" customFormat="1" x14ac:dyDescent="0.25">
      <c r="A171" s="27"/>
      <c r="B171" s="27"/>
      <c r="C171" s="4"/>
      <c r="I171" s="4"/>
      <c r="J171" s="4"/>
      <c r="K171" s="4"/>
      <c r="L171" s="4"/>
      <c r="M171" s="4"/>
      <c r="N171" s="4"/>
      <c r="O171" s="4"/>
    </row>
    <row r="172" spans="1:15" s="5" customFormat="1" x14ac:dyDescent="0.25">
      <c r="A172" s="27"/>
      <c r="B172" s="27"/>
      <c r="C172" s="4"/>
      <c r="I172" s="4"/>
      <c r="J172" s="4"/>
      <c r="K172" s="4"/>
      <c r="L172" s="4"/>
      <c r="M172" s="4"/>
      <c r="N172" s="4"/>
      <c r="O172" s="4"/>
    </row>
    <row r="173" spans="1:15" s="5" customFormat="1" x14ac:dyDescent="0.25">
      <c r="A173" s="27"/>
      <c r="B173" s="27"/>
      <c r="C173" s="4"/>
      <c r="I173" s="4"/>
      <c r="J173" s="4"/>
      <c r="K173" s="4"/>
      <c r="L173" s="4"/>
      <c r="M173" s="4"/>
      <c r="N173" s="4"/>
      <c r="O173" s="4"/>
    </row>
    <row r="174" spans="1:15" s="5" customFormat="1" x14ac:dyDescent="0.25">
      <c r="A174" s="27"/>
      <c r="B174" s="27"/>
      <c r="C174" s="4"/>
      <c r="I174" s="4"/>
      <c r="J174" s="4"/>
      <c r="K174" s="4"/>
      <c r="L174" s="4"/>
      <c r="M174" s="4"/>
      <c r="N174" s="4"/>
      <c r="O174" s="4"/>
    </row>
    <row r="175" spans="1:15" s="5" customFormat="1" x14ac:dyDescent="0.25">
      <c r="A175" s="27"/>
      <c r="B175" s="27"/>
      <c r="C175" s="4"/>
      <c r="I175" s="4"/>
      <c r="J175" s="4"/>
      <c r="K175" s="4"/>
      <c r="L175" s="4"/>
      <c r="M175" s="4"/>
      <c r="N175" s="4"/>
      <c r="O175" s="4"/>
    </row>
    <row r="176" spans="1:15" s="5" customFormat="1" x14ac:dyDescent="0.25">
      <c r="A176" s="27"/>
      <c r="B176" s="27"/>
      <c r="C176" s="4"/>
      <c r="I176" s="4"/>
      <c r="J176" s="4"/>
      <c r="K176" s="4"/>
      <c r="L176" s="4"/>
      <c r="M176" s="4"/>
      <c r="N176" s="4"/>
      <c r="O176" s="4"/>
    </row>
    <row r="177" spans="1:15" s="5" customFormat="1" x14ac:dyDescent="0.25">
      <c r="A177" s="27"/>
      <c r="B177" s="27"/>
      <c r="C177" s="4"/>
      <c r="I177" s="4"/>
      <c r="J177" s="4"/>
      <c r="K177" s="4"/>
      <c r="L177" s="4"/>
      <c r="M177" s="4"/>
      <c r="N177" s="4"/>
      <c r="O177" s="4"/>
    </row>
    <row r="178" spans="1:15" s="5" customFormat="1" x14ac:dyDescent="0.25">
      <c r="A178" s="27"/>
      <c r="B178" s="27"/>
      <c r="C178" s="4"/>
      <c r="I178" s="4"/>
      <c r="J178" s="4"/>
      <c r="K178" s="4"/>
      <c r="L178" s="4"/>
      <c r="M178" s="4"/>
      <c r="N178" s="4"/>
      <c r="O178" s="4"/>
    </row>
    <row r="179" spans="1:15" s="5" customFormat="1" x14ac:dyDescent="0.25">
      <c r="A179" s="27"/>
      <c r="B179" s="27"/>
      <c r="C179" s="4"/>
      <c r="I179" s="4"/>
      <c r="J179" s="4"/>
      <c r="K179" s="4"/>
      <c r="L179" s="4"/>
      <c r="M179" s="4"/>
      <c r="N179" s="4"/>
      <c r="O179" s="4"/>
    </row>
    <row r="180" spans="1:15" s="5" customFormat="1" x14ac:dyDescent="0.25">
      <c r="A180" s="27"/>
      <c r="B180" s="27"/>
      <c r="C180" s="4"/>
      <c r="I180" s="4"/>
      <c r="J180" s="4"/>
      <c r="K180" s="4"/>
      <c r="L180" s="4"/>
      <c r="M180" s="4"/>
      <c r="N180" s="4"/>
      <c r="O180" s="4"/>
    </row>
    <row r="181" spans="1:15" s="5" customFormat="1" x14ac:dyDescent="0.25">
      <c r="A181" s="27"/>
      <c r="B181" s="27"/>
      <c r="C181" s="4"/>
      <c r="I181" s="4"/>
      <c r="J181" s="4"/>
      <c r="K181" s="4"/>
      <c r="L181" s="4"/>
      <c r="M181" s="4"/>
      <c r="N181" s="4"/>
      <c r="O181" s="4"/>
    </row>
    <row r="182" spans="1:15" s="5" customFormat="1" x14ac:dyDescent="0.25">
      <c r="A182" s="27"/>
      <c r="B182" s="27"/>
      <c r="C182" s="4"/>
      <c r="I182" s="4"/>
      <c r="J182" s="4"/>
      <c r="K182" s="4"/>
      <c r="L182" s="4"/>
      <c r="M182" s="4"/>
      <c r="N182" s="4"/>
      <c r="O182" s="4"/>
    </row>
    <row r="183" spans="1:15" s="5" customFormat="1" x14ac:dyDescent="0.25">
      <c r="A183" s="27"/>
      <c r="B183" s="27"/>
      <c r="C183" s="4"/>
      <c r="I183" s="4"/>
      <c r="J183" s="4"/>
      <c r="K183" s="4"/>
      <c r="L183" s="4"/>
      <c r="M183" s="4"/>
      <c r="N183" s="4"/>
      <c r="O183" s="4"/>
    </row>
    <row r="184" spans="1:15" s="5" customFormat="1" x14ac:dyDescent="0.25">
      <c r="A184" s="27"/>
      <c r="B184" s="27"/>
      <c r="C184" s="4"/>
      <c r="I184" s="4"/>
      <c r="J184" s="4"/>
      <c r="K184" s="4"/>
      <c r="L184" s="4"/>
      <c r="M184" s="4"/>
      <c r="N184" s="4"/>
      <c r="O184" s="4"/>
    </row>
    <row r="185" spans="1:15" s="5" customFormat="1" x14ac:dyDescent="0.25">
      <c r="A185" s="27"/>
      <c r="B185" s="27"/>
      <c r="C185" s="4"/>
      <c r="I185" s="4"/>
      <c r="J185" s="4"/>
      <c r="K185" s="4"/>
      <c r="L185" s="4"/>
      <c r="M185" s="4"/>
      <c r="N185" s="4"/>
      <c r="O185" s="4"/>
    </row>
    <row r="186" spans="1:15" s="5" customFormat="1" x14ac:dyDescent="0.25">
      <c r="A186" s="27"/>
      <c r="B186" s="27"/>
      <c r="C186" s="4"/>
      <c r="I186" s="4"/>
      <c r="J186" s="4"/>
      <c r="K186" s="4"/>
      <c r="L186" s="4"/>
      <c r="M186" s="4"/>
      <c r="N186" s="4"/>
      <c r="O186" s="4"/>
    </row>
    <row r="187" spans="1:15" s="5" customFormat="1" x14ac:dyDescent="0.25">
      <c r="A187" s="27"/>
      <c r="B187" s="27"/>
      <c r="C187" s="4"/>
      <c r="I187" s="4"/>
      <c r="J187" s="4"/>
      <c r="K187" s="4"/>
      <c r="L187" s="4"/>
      <c r="M187" s="4"/>
      <c r="N187" s="4"/>
      <c r="O187" s="4"/>
    </row>
    <row r="188" spans="1:15" s="5" customFormat="1" x14ac:dyDescent="0.25">
      <c r="A188" s="27"/>
      <c r="B188" s="27"/>
      <c r="C188" s="4"/>
      <c r="I188" s="4"/>
      <c r="J188" s="4"/>
      <c r="K188" s="4"/>
      <c r="L188" s="4"/>
      <c r="M188" s="4"/>
      <c r="N188" s="4"/>
      <c r="O188" s="4"/>
    </row>
    <row r="189" spans="1:15" s="5" customFormat="1" x14ac:dyDescent="0.25">
      <c r="A189" s="27"/>
      <c r="B189" s="27"/>
      <c r="C189" s="4"/>
      <c r="I189" s="4"/>
      <c r="J189" s="4"/>
      <c r="K189" s="4"/>
      <c r="L189" s="4"/>
      <c r="M189" s="4"/>
      <c r="N189" s="4"/>
      <c r="O189" s="4"/>
    </row>
    <row r="190" spans="1:15" s="5" customFormat="1" x14ac:dyDescent="0.25">
      <c r="A190" s="4"/>
      <c r="B190" s="4"/>
      <c r="C190" s="4"/>
      <c r="I190" s="4"/>
      <c r="J190" s="4"/>
      <c r="K190" s="4"/>
      <c r="L190" s="4"/>
      <c r="M190" s="4"/>
      <c r="N190" s="4"/>
      <c r="O190" s="4"/>
    </row>
    <row r="191" spans="1:15" s="5" customFormat="1" x14ac:dyDescent="0.25">
      <c r="A191" s="4"/>
      <c r="B191" s="4"/>
      <c r="C191" s="4"/>
      <c r="I191" s="4"/>
      <c r="J191" s="4"/>
      <c r="K191" s="4"/>
      <c r="L191" s="4"/>
      <c r="M191" s="4"/>
      <c r="N191" s="4"/>
      <c r="O191" s="4"/>
    </row>
    <row r="192" spans="1:15" s="5" customFormat="1" x14ac:dyDescent="0.25">
      <c r="A192" s="4"/>
      <c r="B192" s="4"/>
      <c r="C192" s="4"/>
      <c r="I192" s="4"/>
      <c r="J192" s="4"/>
      <c r="K192" s="4"/>
      <c r="L192" s="4"/>
      <c r="M192" s="4"/>
      <c r="N192" s="4"/>
      <c r="O192" s="4"/>
    </row>
    <row r="193" spans="1:15" s="5" customFormat="1" x14ac:dyDescent="0.25">
      <c r="A193" s="4"/>
      <c r="B193" s="4"/>
      <c r="C193" s="4"/>
      <c r="I193" s="4"/>
      <c r="J193" s="4"/>
      <c r="K193" s="4"/>
      <c r="L193" s="4"/>
      <c r="M193" s="4"/>
      <c r="N193" s="4"/>
      <c r="O193" s="4"/>
    </row>
    <row r="194" spans="1:15" s="5" customFormat="1" x14ac:dyDescent="0.25">
      <c r="A194" s="4"/>
      <c r="B194" s="4"/>
      <c r="C194" s="4"/>
      <c r="I194" s="4"/>
      <c r="J194" s="4"/>
      <c r="K194" s="4"/>
      <c r="L194" s="4"/>
      <c r="M194" s="4"/>
      <c r="N194" s="4"/>
      <c r="O194" s="4"/>
    </row>
    <row r="195" spans="1:15" s="5" customFormat="1" x14ac:dyDescent="0.25">
      <c r="A195" s="4"/>
      <c r="B195" s="4"/>
      <c r="C195" s="4"/>
      <c r="I195" s="4"/>
      <c r="J195" s="4"/>
      <c r="K195" s="4"/>
      <c r="L195" s="4"/>
      <c r="M195" s="4"/>
      <c r="N195" s="4"/>
      <c r="O195" s="4"/>
    </row>
    <row r="196" spans="1:15" s="5" customFormat="1" x14ac:dyDescent="0.25">
      <c r="A196" s="4"/>
      <c r="B196" s="4"/>
      <c r="C196" s="4"/>
      <c r="I196" s="4"/>
      <c r="J196" s="4"/>
      <c r="K196" s="4"/>
      <c r="L196" s="4"/>
      <c r="M196" s="4"/>
      <c r="N196" s="4"/>
      <c r="O196" s="4"/>
    </row>
    <row r="197" spans="1:15" s="5" customFormat="1" x14ac:dyDescent="0.25">
      <c r="A197" s="4"/>
      <c r="B197" s="4"/>
      <c r="C197" s="4"/>
      <c r="I197" s="4"/>
      <c r="J197" s="4"/>
      <c r="K197" s="4"/>
      <c r="L197" s="4"/>
      <c r="M197" s="4"/>
      <c r="N197" s="4"/>
      <c r="O197" s="4"/>
    </row>
    <row r="198" spans="1:15" s="5" customFormat="1" x14ac:dyDescent="0.25">
      <c r="A198" s="4"/>
      <c r="B198" s="4"/>
      <c r="C198" s="4"/>
      <c r="I198" s="4"/>
      <c r="J198" s="4"/>
      <c r="K198" s="4"/>
      <c r="L198" s="4"/>
      <c r="M198" s="4"/>
      <c r="N198" s="4"/>
      <c r="O198" s="4"/>
    </row>
    <row r="199" spans="1:15" s="5" customFormat="1" x14ac:dyDescent="0.25">
      <c r="A199" s="4"/>
      <c r="B199" s="4"/>
      <c r="C199" s="4"/>
      <c r="I199" s="4"/>
      <c r="J199" s="4"/>
      <c r="K199" s="4"/>
      <c r="L199" s="4"/>
      <c r="M199" s="4"/>
      <c r="N199" s="4"/>
      <c r="O199" s="4"/>
    </row>
    <row r="200" spans="1:15" s="5" customFormat="1" x14ac:dyDescent="0.25">
      <c r="A200" s="4"/>
      <c r="B200" s="4"/>
      <c r="C200" s="4"/>
      <c r="I200" s="4"/>
      <c r="J200" s="4"/>
      <c r="K200" s="4"/>
      <c r="L200" s="4"/>
      <c r="M200" s="4"/>
      <c r="N200" s="4"/>
      <c r="O200" s="4"/>
    </row>
    <row r="201" spans="1:15" s="5" customFormat="1" x14ac:dyDescent="0.25">
      <c r="A201" s="4"/>
      <c r="B201" s="4"/>
      <c r="C201" s="4"/>
      <c r="I201" s="4"/>
      <c r="J201" s="4"/>
      <c r="K201" s="4"/>
      <c r="L201" s="4"/>
      <c r="M201" s="4"/>
      <c r="N201" s="4"/>
      <c r="O201" s="4"/>
    </row>
    <row r="202" spans="1:15" s="5" customFormat="1" x14ac:dyDescent="0.25">
      <c r="A202" s="4"/>
      <c r="B202" s="4"/>
      <c r="C202" s="4"/>
      <c r="I202" s="4"/>
      <c r="J202" s="4"/>
      <c r="K202" s="4"/>
      <c r="L202" s="4"/>
      <c r="M202" s="4"/>
      <c r="N202" s="4"/>
      <c r="O202" s="4"/>
    </row>
    <row r="203" spans="1:15" s="5" customFormat="1" x14ac:dyDescent="0.25">
      <c r="A203" s="4"/>
      <c r="B203" s="4"/>
      <c r="C203" s="4"/>
      <c r="I203" s="4"/>
      <c r="J203" s="4"/>
      <c r="K203" s="4"/>
      <c r="L203" s="4"/>
      <c r="M203" s="4"/>
      <c r="N203" s="4"/>
      <c r="O203" s="4"/>
    </row>
    <row r="204" spans="1:15" s="5" customFormat="1" x14ac:dyDescent="0.25">
      <c r="A204" s="4"/>
      <c r="B204" s="4"/>
      <c r="C204" s="4"/>
      <c r="I204" s="4"/>
      <c r="J204" s="4"/>
      <c r="K204" s="4"/>
      <c r="L204" s="4"/>
      <c r="M204" s="4"/>
      <c r="N204" s="4"/>
      <c r="O204" s="4"/>
    </row>
    <row r="205" spans="1:15" s="5" customFormat="1" x14ac:dyDescent="0.25">
      <c r="A205" s="4"/>
      <c r="B205" s="4"/>
      <c r="C205" s="4"/>
      <c r="I205" s="4"/>
      <c r="J205" s="4"/>
      <c r="K205" s="4"/>
      <c r="L205" s="4"/>
      <c r="M205" s="4"/>
      <c r="N205" s="4"/>
      <c r="O205" s="4"/>
    </row>
    <row r="206" spans="1:15" s="5" customFormat="1" x14ac:dyDescent="0.25">
      <c r="A206" s="4"/>
      <c r="B206" s="4"/>
      <c r="C206" s="4"/>
      <c r="I206" s="4"/>
      <c r="J206" s="4"/>
      <c r="K206" s="4"/>
      <c r="L206" s="4"/>
      <c r="M206" s="4"/>
      <c r="N206" s="4"/>
      <c r="O206" s="4"/>
    </row>
    <row r="207" spans="1:15" s="5" customFormat="1" x14ac:dyDescent="0.25">
      <c r="A207" s="4"/>
      <c r="B207" s="4"/>
      <c r="C207" s="4"/>
      <c r="I207" s="4"/>
      <c r="J207" s="4"/>
      <c r="K207" s="4"/>
      <c r="L207" s="4"/>
      <c r="M207" s="4"/>
      <c r="N207" s="4"/>
      <c r="O207" s="4"/>
    </row>
    <row r="208" spans="1:15" s="5" customFormat="1" x14ac:dyDescent="0.25">
      <c r="A208" s="4"/>
      <c r="B208" s="4"/>
      <c r="C208" s="4"/>
      <c r="I208" s="4"/>
      <c r="J208" s="4"/>
      <c r="K208" s="4"/>
      <c r="L208" s="4"/>
      <c r="M208" s="4"/>
      <c r="N208" s="4"/>
      <c r="O208" s="4"/>
    </row>
    <row r="209" spans="1:15" s="5" customFormat="1" x14ac:dyDescent="0.25">
      <c r="A209" s="4"/>
      <c r="B209" s="4"/>
      <c r="C209" s="4"/>
      <c r="I209" s="4"/>
      <c r="J209" s="4"/>
      <c r="K209" s="4"/>
      <c r="L209" s="4"/>
      <c r="M209" s="4"/>
      <c r="N209" s="4"/>
      <c r="O209" s="4"/>
    </row>
    <row r="210" spans="1:15" s="5" customFormat="1" x14ac:dyDescent="0.25">
      <c r="A210" s="4"/>
      <c r="B210" s="4"/>
      <c r="C210" s="4"/>
      <c r="I210" s="4"/>
      <c r="J210" s="4"/>
      <c r="K210" s="4"/>
      <c r="L210" s="4"/>
      <c r="M210" s="4"/>
      <c r="N210" s="4"/>
      <c r="O210" s="4"/>
    </row>
    <row r="211" spans="1:15" s="5" customFormat="1" x14ac:dyDescent="0.25">
      <c r="A211" s="4"/>
      <c r="B211" s="4"/>
      <c r="C211" s="4"/>
      <c r="I211" s="4"/>
      <c r="J211" s="4"/>
      <c r="K211" s="4"/>
      <c r="L211" s="4"/>
      <c r="M211" s="4"/>
      <c r="N211" s="4"/>
      <c r="O211" s="4"/>
    </row>
    <row r="212" spans="1:15" s="5" customFormat="1" x14ac:dyDescent="0.25">
      <c r="A212" s="4"/>
      <c r="B212" s="4"/>
      <c r="C212" s="4"/>
      <c r="I212" s="4"/>
      <c r="J212" s="4"/>
      <c r="K212" s="4"/>
      <c r="L212" s="4"/>
      <c r="M212" s="4"/>
      <c r="N212" s="4"/>
      <c r="O212" s="4"/>
    </row>
    <row r="213" spans="1:15" s="5" customFormat="1" x14ac:dyDescent="0.25">
      <c r="A213" s="4"/>
      <c r="B213" s="4"/>
      <c r="C213" s="4"/>
      <c r="I213" s="4"/>
      <c r="J213" s="4"/>
      <c r="K213" s="4"/>
      <c r="L213" s="4"/>
      <c r="M213" s="4"/>
      <c r="N213" s="4"/>
      <c r="O213" s="4"/>
    </row>
    <row r="214" spans="1:15" s="5" customFormat="1" x14ac:dyDescent="0.25">
      <c r="A214" s="4"/>
      <c r="B214" s="4"/>
      <c r="C214" s="4"/>
      <c r="I214" s="4"/>
      <c r="J214" s="4"/>
      <c r="K214" s="4"/>
      <c r="L214" s="4"/>
      <c r="M214" s="4"/>
      <c r="N214" s="4"/>
      <c r="O214" s="4"/>
    </row>
    <row r="215" spans="1:15" customFormat="1" x14ac:dyDescent="0.25">
      <c r="D215" s="3"/>
      <c r="E215" s="3"/>
      <c r="F215" s="3"/>
      <c r="G215" s="3"/>
      <c r="H215" s="3"/>
    </row>
    <row r="216" spans="1:15" customFormat="1" hidden="1" x14ac:dyDescent="0.25">
      <c r="A216" s="1" t="s">
        <v>17</v>
      </c>
      <c r="B216" s="1" t="s">
        <v>43</v>
      </c>
      <c r="C216" s="1" t="s">
        <v>18</v>
      </c>
      <c r="D216" s="1" t="s">
        <v>19</v>
      </c>
      <c r="E216" s="3"/>
      <c r="F216" s="3"/>
      <c r="G216" s="3"/>
      <c r="H216" s="3"/>
      <c r="I216" s="3"/>
    </row>
    <row r="217" spans="1:15" customFormat="1" hidden="1" x14ac:dyDescent="0.25">
      <c r="A217" s="1" t="s">
        <v>20</v>
      </c>
      <c r="B217" s="1" t="s">
        <v>57</v>
      </c>
      <c r="C217" s="1" t="s">
        <v>21</v>
      </c>
      <c r="D217" s="1" t="s">
        <v>22</v>
      </c>
      <c r="E217" s="3"/>
      <c r="F217" s="3"/>
      <c r="G217" s="3"/>
      <c r="H217" s="3"/>
      <c r="I217" s="3"/>
    </row>
    <row r="218" spans="1:15" customFormat="1" hidden="1" x14ac:dyDescent="0.25">
      <c r="A218" s="1" t="s">
        <v>23</v>
      </c>
      <c r="B218" s="1" t="s">
        <v>58</v>
      </c>
      <c r="C218" s="1" t="s">
        <v>24</v>
      </c>
      <c r="D218" s="1" t="s">
        <v>25</v>
      </c>
      <c r="E218" s="3"/>
      <c r="F218" s="3"/>
      <c r="G218" s="3"/>
      <c r="H218" s="3"/>
      <c r="I218" s="3"/>
    </row>
    <row r="219" spans="1:15" customFormat="1" hidden="1" x14ac:dyDescent="0.25">
      <c r="A219" s="1" t="s">
        <v>26</v>
      </c>
      <c r="B219" s="1"/>
      <c r="C219" s="1" t="s">
        <v>27</v>
      </c>
      <c r="D219" s="1" t="s">
        <v>28</v>
      </c>
      <c r="E219" s="3"/>
      <c r="F219" s="3"/>
      <c r="G219" s="3"/>
      <c r="H219" s="3"/>
      <c r="I219" s="3"/>
    </row>
    <row r="220" spans="1:15" customFormat="1" hidden="1" x14ac:dyDescent="0.25">
      <c r="A220" s="1" t="s">
        <v>29</v>
      </c>
      <c r="B220" s="1"/>
      <c r="C220" s="1" t="s">
        <v>30</v>
      </c>
      <c r="D220" s="1" t="s">
        <v>31</v>
      </c>
      <c r="E220" s="3"/>
      <c r="F220" s="3"/>
      <c r="G220" s="3"/>
      <c r="H220" s="3"/>
      <c r="I220" s="3"/>
    </row>
    <row r="221" spans="1:15" customFormat="1" hidden="1" x14ac:dyDescent="0.25">
      <c r="A221" s="1" t="s">
        <v>32</v>
      </c>
      <c r="B221" s="1"/>
      <c r="C221" s="1" t="s">
        <v>33</v>
      </c>
      <c r="D221" s="1"/>
      <c r="E221" s="3"/>
      <c r="F221" s="3"/>
      <c r="G221" s="3"/>
      <c r="H221" s="3"/>
      <c r="I221" s="3"/>
    </row>
    <row r="222" spans="1:15" customFormat="1" hidden="1" x14ac:dyDescent="0.25">
      <c r="A222" s="1"/>
      <c r="B222" s="1"/>
      <c r="C222" s="1" t="s">
        <v>34</v>
      </c>
      <c r="D222" s="1"/>
      <c r="E222" s="3"/>
      <c r="F222" s="3"/>
      <c r="G222" s="3"/>
      <c r="H222" s="3"/>
      <c r="I222" s="3"/>
    </row>
    <row r="223" spans="1:15" customFormat="1" x14ac:dyDescent="0.25">
      <c r="D223" s="3"/>
      <c r="E223" s="3"/>
      <c r="F223" s="3"/>
      <c r="G223" s="3"/>
      <c r="H223" s="3"/>
    </row>
    <row r="224" spans="1:15" s="5" customFormat="1" x14ac:dyDescent="0.25">
      <c r="A224" s="4"/>
      <c r="B224" s="4"/>
      <c r="C224" s="4"/>
      <c r="I224" s="4"/>
      <c r="J224" s="4"/>
      <c r="K224" s="4"/>
      <c r="L224" s="4"/>
      <c r="M224" s="4"/>
      <c r="N224" s="4"/>
      <c r="O224" s="4"/>
    </row>
    <row r="225" spans="1:15" s="5" customFormat="1" x14ac:dyDescent="0.25">
      <c r="A225" s="4"/>
      <c r="B225" s="4"/>
      <c r="C225" s="4"/>
      <c r="I225" s="4"/>
      <c r="J225" s="4"/>
      <c r="K225" s="4"/>
      <c r="L225" s="4"/>
      <c r="M225" s="4"/>
      <c r="N225" s="4"/>
      <c r="O225" s="4"/>
    </row>
    <row r="226" spans="1:15" s="5" customFormat="1" x14ac:dyDescent="0.25">
      <c r="A226" s="4"/>
      <c r="B226" s="4"/>
      <c r="C226" s="4"/>
      <c r="I226" s="4"/>
      <c r="J226" s="4"/>
      <c r="K226" s="4"/>
      <c r="L226" s="4"/>
      <c r="M226" s="4"/>
      <c r="N226" s="4"/>
      <c r="O226" s="4"/>
    </row>
    <row r="227" spans="1:15" s="5" customFormat="1" x14ac:dyDescent="0.25">
      <c r="A227" s="4"/>
      <c r="B227" s="4"/>
      <c r="C227" s="4"/>
      <c r="I227" s="4"/>
      <c r="J227" s="4"/>
      <c r="K227" s="4"/>
      <c r="L227" s="4"/>
      <c r="M227" s="4"/>
      <c r="N227" s="4"/>
      <c r="O227" s="4"/>
    </row>
    <row r="228" spans="1:15" s="5" customFormat="1" x14ac:dyDescent="0.25">
      <c r="A228" s="4"/>
      <c r="B228" s="4"/>
      <c r="C228" s="4"/>
      <c r="I228" s="4"/>
      <c r="J228" s="4"/>
      <c r="K228" s="4"/>
      <c r="L228" s="4"/>
      <c r="M228" s="4"/>
      <c r="N228" s="4"/>
      <c r="O228" s="4"/>
    </row>
    <row r="229" spans="1:15" s="5" customFormat="1" x14ac:dyDescent="0.25">
      <c r="A229" s="4"/>
      <c r="B229" s="4"/>
      <c r="C229" s="4"/>
      <c r="I229" s="4"/>
      <c r="J229" s="4"/>
      <c r="K229" s="4"/>
      <c r="L229" s="4"/>
      <c r="M229" s="4"/>
      <c r="N229" s="4"/>
      <c r="O229" s="4"/>
    </row>
    <row r="230" spans="1:15" s="5" customFormat="1" x14ac:dyDescent="0.25">
      <c r="A230" s="4"/>
      <c r="B230" s="4"/>
      <c r="C230" s="4"/>
      <c r="I230" s="4"/>
      <c r="J230" s="4"/>
      <c r="K230" s="4"/>
      <c r="L230" s="4"/>
      <c r="M230" s="4"/>
      <c r="N230" s="4"/>
      <c r="O230" s="4"/>
    </row>
    <row r="231" spans="1:15" s="5" customFormat="1" x14ac:dyDescent="0.25">
      <c r="A231" s="4"/>
      <c r="B231" s="4"/>
      <c r="C231" s="4"/>
      <c r="I231" s="4"/>
      <c r="J231" s="4"/>
      <c r="K231" s="4"/>
      <c r="L231" s="4"/>
      <c r="M231" s="4"/>
      <c r="N231" s="4"/>
      <c r="O231" s="4"/>
    </row>
    <row r="232" spans="1:15" s="5" customFormat="1" x14ac:dyDescent="0.25">
      <c r="A232" s="4"/>
      <c r="B232" s="4"/>
      <c r="C232" s="4"/>
      <c r="I232" s="4"/>
      <c r="J232" s="4"/>
      <c r="K232" s="4"/>
      <c r="L232" s="4"/>
      <c r="M232" s="4"/>
      <c r="N232" s="4"/>
      <c r="O232" s="4"/>
    </row>
    <row r="233" spans="1:15" s="5" customFormat="1" x14ac:dyDescent="0.25">
      <c r="A233" s="4"/>
      <c r="B233" s="4"/>
      <c r="C233" s="4"/>
      <c r="I233" s="4"/>
      <c r="J233" s="4"/>
      <c r="K233" s="4"/>
      <c r="L233" s="4"/>
      <c r="M233" s="4"/>
      <c r="N233" s="4"/>
      <c r="O233" s="4"/>
    </row>
    <row r="234" spans="1:15" s="5" customFormat="1" x14ac:dyDescent="0.25">
      <c r="A234" s="4"/>
      <c r="B234" s="4"/>
      <c r="C234" s="4"/>
      <c r="I234" s="4"/>
      <c r="J234" s="4"/>
      <c r="K234" s="4"/>
      <c r="L234" s="4"/>
      <c r="M234" s="4"/>
      <c r="N234" s="4"/>
      <c r="O234" s="4"/>
    </row>
    <row r="235" spans="1:15" s="5" customFormat="1" x14ac:dyDescent="0.25">
      <c r="A235" s="4"/>
      <c r="B235" s="4"/>
      <c r="C235" s="4"/>
      <c r="I235" s="4"/>
      <c r="J235" s="4"/>
      <c r="K235" s="4"/>
      <c r="L235" s="4"/>
      <c r="M235" s="4"/>
      <c r="N235" s="4"/>
      <c r="O235" s="4"/>
    </row>
    <row r="236" spans="1:15" s="5" customFormat="1" x14ac:dyDescent="0.25">
      <c r="A236" s="4"/>
      <c r="B236" s="4"/>
      <c r="C236" s="4"/>
      <c r="I236" s="4"/>
      <c r="J236" s="4"/>
      <c r="K236" s="4"/>
      <c r="L236" s="4"/>
      <c r="M236" s="4"/>
      <c r="N236" s="4"/>
      <c r="O236" s="4"/>
    </row>
    <row r="237" spans="1:15" s="5" customFormat="1" x14ac:dyDescent="0.25">
      <c r="A237" s="4"/>
      <c r="B237" s="4"/>
      <c r="C237" s="4"/>
      <c r="I237" s="4"/>
      <c r="J237" s="4"/>
      <c r="K237" s="4"/>
      <c r="L237" s="4"/>
      <c r="M237" s="4"/>
      <c r="N237" s="4"/>
      <c r="O237" s="4"/>
    </row>
    <row r="238" spans="1:15" s="5" customFormat="1" x14ac:dyDescent="0.25">
      <c r="A238" s="4"/>
      <c r="B238" s="4"/>
      <c r="C238" s="4"/>
      <c r="I238" s="4"/>
      <c r="J238" s="4"/>
      <c r="K238" s="4"/>
      <c r="L238" s="4"/>
      <c r="M238" s="4"/>
      <c r="N238" s="4"/>
      <c r="O238" s="4"/>
    </row>
    <row r="239" spans="1:15" s="5" customFormat="1" x14ac:dyDescent="0.25">
      <c r="A239" s="4"/>
      <c r="B239" s="4"/>
      <c r="C239" s="4"/>
      <c r="I239" s="4"/>
      <c r="J239" s="4"/>
      <c r="K239" s="4"/>
      <c r="L239" s="4"/>
      <c r="M239" s="4"/>
      <c r="N239" s="4"/>
      <c r="O239" s="4"/>
    </row>
    <row r="240" spans="1:15" s="5" customFormat="1" x14ac:dyDescent="0.25">
      <c r="A240" s="4"/>
      <c r="B240" s="4"/>
      <c r="C240" s="4"/>
      <c r="I240" s="4"/>
      <c r="J240" s="4"/>
      <c r="K240" s="4"/>
      <c r="L240" s="4"/>
      <c r="M240" s="4"/>
      <c r="N240" s="4"/>
      <c r="O240" s="4"/>
    </row>
    <row r="241" spans="1:15" s="5" customFormat="1" x14ac:dyDescent="0.25">
      <c r="A241" s="4"/>
      <c r="B241" s="4"/>
      <c r="C241" s="4"/>
      <c r="I241" s="4"/>
      <c r="J241" s="4"/>
      <c r="K241" s="4"/>
      <c r="L241" s="4"/>
      <c r="M241" s="4"/>
      <c r="N241" s="4"/>
      <c r="O241" s="4"/>
    </row>
    <row r="242" spans="1:15" s="5" customFormat="1" x14ac:dyDescent="0.25">
      <c r="A242" s="4"/>
      <c r="B242" s="4"/>
      <c r="C242" s="4"/>
      <c r="I242" s="4"/>
      <c r="J242" s="4"/>
      <c r="K242" s="4"/>
      <c r="L242" s="4"/>
      <c r="M242" s="4"/>
      <c r="N242" s="4"/>
      <c r="O242" s="4"/>
    </row>
    <row r="243" spans="1:15" s="5" customFormat="1" x14ac:dyDescent="0.25">
      <c r="A243" s="4"/>
      <c r="B243" s="4"/>
      <c r="C243" s="4"/>
      <c r="I243" s="4"/>
      <c r="J243" s="4"/>
      <c r="K243" s="4"/>
      <c r="L243" s="4"/>
      <c r="M243" s="4"/>
      <c r="N243" s="4"/>
      <c r="O243" s="4"/>
    </row>
    <row r="244" spans="1:15" s="5" customFormat="1" x14ac:dyDescent="0.25">
      <c r="A244" s="4"/>
      <c r="B244" s="4"/>
      <c r="C244" s="4"/>
      <c r="I244" s="4"/>
      <c r="J244" s="4"/>
      <c r="K244" s="4"/>
      <c r="L244" s="4"/>
      <c r="M244" s="4"/>
      <c r="N244" s="4"/>
      <c r="O244" s="4"/>
    </row>
    <row r="245" spans="1:15" s="5" customFormat="1" x14ac:dyDescent="0.25">
      <c r="A245" s="4"/>
      <c r="B245" s="4"/>
      <c r="C245" s="4"/>
      <c r="I245" s="4"/>
      <c r="J245" s="4"/>
      <c r="K245" s="4"/>
      <c r="L245" s="4"/>
      <c r="M245" s="4"/>
      <c r="N245" s="4"/>
      <c r="O245" s="4"/>
    </row>
    <row r="246" spans="1:15" s="5" customFormat="1" x14ac:dyDescent="0.25">
      <c r="A246" s="4"/>
      <c r="B246" s="4"/>
      <c r="C246" s="4"/>
      <c r="I246" s="4"/>
      <c r="J246" s="4"/>
      <c r="K246" s="4"/>
      <c r="L246" s="4"/>
      <c r="M246" s="4"/>
      <c r="N246" s="4"/>
      <c r="O246" s="4"/>
    </row>
    <row r="247" spans="1:15" s="5" customFormat="1" x14ac:dyDescent="0.25">
      <c r="A247" s="4"/>
      <c r="B247" s="4"/>
      <c r="C247" s="4"/>
      <c r="I247" s="4"/>
      <c r="J247" s="4"/>
      <c r="K247" s="4"/>
      <c r="L247" s="4"/>
      <c r="M247" s="4"/>
      <c r="N247" s="4"/>
      <c r="O247" s="4"/>
    </row>
    <row r="248" spans="1:15" s="5" customFormat="1" x14ac:dyDescent="0.25">
      <c r="A248" s="4"/>
      <c r="B248" s="4"/>
      <c r="C248" s="4"/>
      <c r="I248" s="4"/>
      <c r="J248" s="4"/>
      <c r="K248" s="4"/>
      <c r="L248" s="4"/>
      <c r="M248" s="4"/>
      <c r="N248" s="4"/>
      <c r="O248" s="4"/>
    </row>
    <row r="249" spans="1:15" s="5" customFormat="1" x14ac:dyDescent="0.25">
      <c r="A249" s="4"/>
      <c r="B249" s="4"/>
      <c r="C249" s="4"/>
      <c r="I249" s="4"/>
      <c r="J249" s="4"/>
      <c r="K249" s="4"/>
      <c r="L249" s="4"/>
      <c r="M249" s="4"/>
      <c r="N249" s="4"/>
      <c r="O249" s="4"/>
    </row>
    <row r="250" spans="1:15" s="5" customFormat="1" x14ac:dyDescent="0.25">
      <c r="A250" s="4"/>
      <c r="B250" s="4"/>
      <c r="C250" s="4"/>
      <c r="I250" s="4"/>
      <c r="J250" s="4"/>
      <c r="K250" s="4"/>
      <c r="L250" s="4"/>
      <c r="M250" s="4"/>
      <c r="N250" s="4"/>
      <c r="O250" s="4"/>
    </row>
    <row r="251" spans="1:15" s="5" customFormat="1" x14ac:dyDescent="0.25">
      <c r="A251" s="4"/>
      <c r="B251" s="4"/>
      <c r="C251" s="4"/>
      <c r="I251" s="4"/>
      <c r="J251" s="4"/>
      <c r="K251" s="4"/>
      <c r="L251" s="4"/>
      <c r="M251" s="4"/>
      <c r="N251" s="4"/>
      <c r="O251" s="4"/>
    </row>
    <row r="252" spans="1:15" s="5" customFormat="1" x14ac:dyDescent="0.25">
      <c r="A252" s="4"/>
      <c r="B252" s="4"/>
      <c r="C252" s="4"/>
      <c r="I252" s="4"/>
      <c r="J252" s="4"/>
      <c r="K252" s="4"/>
      <c r="L252" s="4"/>
      <c r="M252" s="4"/>
      <c r="N252" s="4"/>
      <c r="O252" s="4"/>
    </row>
    <row r="253" spans="1:15" s="5" customFormat="1" x14ac:dyDescent="0.25">
      <c r="A253" s="4"/>
      <c r="B253" s="4"/>
      <c r="C253" s="4"/>
      <c r="I253" s="4"/>
      <c r="J253" s="4"/>
      <c r="K253" s="4"/>
      <c r="L253" s="4"/>
      <c r="M253" s="4"/>
      <c r="N253" s="4"/>
      <c r="O253" s="4"/>
    </row>
    <row r="254" spans="1:15" s="5" customFormat="1" x14ac:dyDescent="0.25">
      <c r="A254" s="4"/>
      <c r="B254" s="4"/>
      <c r="C254" s="4"/>
      <c r="I254" s="4"/>
      <c r="J254" s="4"/>
      <c r="K254" s="4"/>
      <c r="L254" s="4"/>
      <c r="M254" s="4"/>
      <c r="N254" s="4"/>
      <c r="O254" s="4"/>
    </row>
    <row r="255" spans="1:15" s="5" customFormat="1" x14ac:dyDescent="0.25">
      <c r="A255" s="4"/>
      <c r="B255" s="4"/>
      <c r="C255" s="4"/>
      <c r="I255" s="4"/>
      <c r="J255" s="4"/>
      <c r="K255" s="4"/>
      <c r="L255" s="4"/>
      <c r="M255" s="4"/>
      <c r="N255" s="4"/>
      <c r="O255" s="4"/>
    </row>
    <row r="256" spans="1:15" s="5" customFormat="1" x14ac:dyDescent="0.25">
      <c r="A256" s="4"/>
      <c r="B256" s="4"/>
      <c r="C256" s="4"/>
      <c r="I256" s="4"/>
      <c r="J256" s="4"/>
      <c r="K256" s="4"/>
      <c r="L256" s="4"/>
      <c r="M256" s="4"/>
      <c r="N256" s="4"/>
      <c r="O256" s="4"/>
    </row>
    <row r="257" spans="1:15" s="5" customFormat="1" x14ac:dyDescent="0.25">
      <c r="A257" s="4"/>
      <c r="B257" s="4"/>
      <c r="C257" s="4"/>
      <c r="I257" s="4"/>
      <c r="J257" s="4"/>
      <c r="K257" s="4"/>
      <c r="L257" s="4"/>
      <c r="M257" s="4"/>
      <c r="N257" s="4"/>
      <c r="O257" s="4"/>
    </row>
    <row r="258" spans="1:15" s="5" customFormat="1" x14ac:dyDescent="0.25">
      <c r="A258" s="4"/>
      <c r="B258" s="4"/>
      <c r="C258" s="4"/>
      <c r="I258" s="4"/>
      <c r="J258" s="4"/>
      <c r="K258" s="4"/>
      <c r="L258" s="4"/>
      <c r="M258" s="4"/>
      <c r="N258" s="4"/>
      <c r="O258" s="4"/>
    </row>
    <row r="259" spans="1:15" s="5" customFormat="1" x14ac:dyDescent="0.25">
      <c r="A259" s="4"/>
      <c r="B259" s="4"/>
      <c r="C259" s="4"/>
      <c r="I259" s="4"/>
      <c r="J259" s="4"/>
      <c r="K259" s="4"/>
      <c r="L259" s="4"/>
      <c r="M259" s="4"/>
      <c r="N259" s="4"/>
      <c r="O259" s="4"/>
    </row>
    <row r="260" spans="1:15" s="5" customFormat="1" x14ac:dyDescent="0.25">
      <c r="A260" s="4"/>
      <c r="B260" s="4"/>
      <c r="C260" s="4"/>
      <c r="I260" s="4"/>
      <c r="J260" s="4"/>
      <c r="K260" s="4"/>
      <c r="L260" s="4"/>
      <c r="M260" s="4"/>
      <c r="N260" s="4"/>
      <c r="O260" s="4"/>
    </row>
    <row r="261" spans="1:15" s="5" customFormat="1" x14ac:dyDescent="0.25">
      <c r="A261" s="4"/>
      <c r="B261" s="4"/>
      <c r="C261" s="4"/>
      <c r="I261" s="4"/>
      <c r="J261" s="4"/>
      <c r="K261" s="4"/>
      <c r="L261" s="4"/>
      <c r="M261" s="4"/>
      <c r="N261" s="4"/>
      <c r="O261" s="4"/>
    </row>
    <row r="262" spans="1:15" s="5" customFormat="1" x14ac:dyDescent="0.25">
      <c r="A262" s="4"/>
      <c r="B262" s="4"/>
      <c r="C262" s="4"/>
      <c r="I262" s="4"/>
      <c r="J262" s="4"/>
      <c r="K262" s="4"/>
      <c r="L262" s="4"/>
      <c r="M262" s="4"/>
      <c r="N262" s="4"/>
      <c r="O262" s="4"/>
    </row>
    <row r="263" spans="1:15" s="5" customFormat="1" x14ac:dyDescent="0.25">
      <c r="A263" s="4"/>
      <c r="B263" s="4"/>
      <c r="C263" s="4"/>
      <c r="I263" s="4"/>
      <c r="J263" s="4"/>
      <c r="K263" s="4"/>
      <c r="L263" s="4"/>
      <c r="M263" s="4"/>
      <c r="N263" s="4"/>
      <c r="O263" s="4"/>
    </row>
    <row r="264" spans="1:15" s="5" customFormat="1" x14ac:dyDescent="0.25">
      <c r="A264" s="4"/>
      <c r="B264" s="4"/>
      <c r="C264" s="4"/>
      <c r="I264" s="4"/>
      <c r="J264" s="4"/>
      <c r="K264" s="4"/>
      <c r="L264" s="4"/>
      <c r="M264" s="4"/>
      <c r="N264" s="4"/>
      <c r="O264" s="4"/>
    </row>
    <row r="265" spans="1:15" s="5" customFormat="1" x14ac:dyDescent="0.25">
      <c r="A265" s="4"/>
      <c r="B265" s="4"/>
      <c r="C265" s="4"/>
      <c r="I265" s="4"/>
      <c r="J265" s="4"/>
      <c r="K265" s="4"/>
      <c r="L265" s="4"/>
      <c r="M265" s="4"/>
      <c r="N265" s="4"/>
      <c r="O265" s="4"/>
    </row>
    <row r="266" spans="1:15" s="5" customFormat="1" x14ac:dyDescent="0.25">
      <c r="A266" s="4"/>
      <c r="B266" s="4"/>
      <c r="C266" s="4"/>
      <c r="I266" s="4"/>
      <c r="J266" s="4"/>
      <c r="K266" s="4"/>
      <c r="L266" s="4"/>
      <c r="M266" s="4"/>
      <c r="N266" s="4"/>
      <c r="O266" s="4"/>
    </row>
    <row r="267" spans="1:15" s="5" customFormat="1" x14ac:dyDescent="0.25">
      <c r="A267" s="4"/>
      <c r="B267" s="4"/>
      <c r="C267" s="4"/>
      <c r="I267" s="4"/>
      <c r="J267" s="4"/>
      <c r="K267" s="4"/>
      <c r="L267" s="4"/>
      <c r="M267" s="4"/>
      <c r="N267" s="4"/>
      <c r="O267" s="4"/>
    </row>
    <row r="268" spans="1:15" s="5" customFormat="1" x14ac:dyDescent="0.25">
      <c r="A268" s="4"/>
      <c r="B268" s="4"/>
      <c r="C268" s="4"/>
      <c r="I268" s="4"/>
      <c r="J268" s="4"/>
      <c r="K268" s="4"/>
      <c r="L268" s="4"/>
      <c r="M268" s="4"/>
      <c r="N268" s="4"/>
      <c r="O268" s="4"/>
    </row>
    <row r="269" spans="1:15" s="5" customFormat="1" x14ac:dyDescent="0.25">
      <c r="A269" s="4"/>
      <c r="B269" s="4"/>
      <c r="C269" s="4"/>
      <c r="I269" s="4"/>
      <c r="J269" s="4"/>
      <c r="K269" s="4"/>
      <c r="L269" s="4"/>
      <c r="M269" s="4"/>
      <c r="N269" s="4"/>
      <c r="O269" s="4"/>
    </row>
    <row r="270" spans="1:15" s="5" customFormat="1" x14ac:dyDescent="0.25">
      <c r="A270" s="4"/>
      <c r="B270" s="4"/>
      <c r="C270" s="4"/>
      <c r="I270" s="4"/>
      <c r="J270" s="4"/>
      <c r="K270" s="4"/>
      <c r="L270" s="4"/>
      <c r="M270" s="4"/>
      <c r="N270" s="4"/>
      <c r="O270" s="4"/>
    </row>
    <row r="271" spans="1:15" s="5" customFormat="1" x14ac:dyDescent="0.25">
      <c r="A271" s="4"/>
      <c r="B271" s="4"/>
      <c r="C271" s="4"/>
      <c r="I271" s="4"/>
      <c r="J271" s="4"/>
      <c r="K271" s="4"/>
      <c r="L271" s="4"/>
      <c r="M271" s="4"/>
      <c r="N271" s="4"/>
      <c r="O271" s="4"/>
    </row>
    <row r="272" spans="1:15" s="5" customFormat="1" x14ac:dyDescent="0.25">
      <c r="A272" s="4"/>
      <c r="B272" s="4"/>
      <c r="C272" s="4"/>
      <c r="I272" s="4"/>
      <c r="J272" s="4"/>
      <c r="K272" s="4"/>
      <c r="L272" s="4"/>
      <c r="M272" s="4"/>
      <c r="N272" s="4"/>
      <c r="O272" s="4"/>
    </row>
    <row r="273" spans="1:15" s="5" customFormat="1" x14ac:dyDescent="0.25">
      <c r="A273" s="4"/>
      <c r="B273" s="4"/>
      <c r="C273" s="4"/>
      <c r="I273" s="4"/>
      <c r="J273" s="4"/>
      <c r="K273" s="4"/>
      <c r="L273" s="4"/>
      <c r="M273" s="4"/>
      <c r="N273" s="4"/>
      <c r="O273" s="4"/>
    </row>
    <row r="274" spans="1:15" s="5" customFormat="1" x14ac:dyDescent="0.25">
      <c r="A274" s="4"/>
      <c r="B274" s="4"/>
      <c r="C274" s="4"/>
      <c r="I274" s="4"/>
      <c r="J274" s="4"/>
      <c r="K274" s="4"/>
      <c r="L274" s="4"/>
      <c r="M274" s="4"/>
      <c r="N274" s="4"/>
      <c r="O274" s="4"/>
    </row>
    <row r="275" spans="1:15" s="5" customFormat="1" x14ac:dyDescent="0.25">
      <c r="A275" s="4"/>
      <c r="B275" s="4"/>
      <c r="C275" s="4"/>
      <c r="I275" s="4"/>
      <c r="J275" s="4"/>
      <c r="K275" s="4"/>
      <c r="L275" s="4"/>
      <c r="M275" s="4"/>
      <c r="N275" s="4"/>
      <c r="O275" s="4"/>
    </row>
    <row r="276" spans="1:15" s="5" customFormat="1" x14ac:dyDescent="0.25">
      <c r="A276" s="4"/>
      <c r="B276" s="4"/>
      <c r="C276" s="4"/>
      <c r="I276" s="4"/>
      <c r="J276" s="4"/>
      <c r="K276" s="4"/>
      <c r="L276" s="4"/>
      <c r="M276" s="4"/>
      <c r="N276" s="4"/>
      <c r="O276" s="4"/>
    </row>
    <row r="277" spans="1:15" s="5" customFormat="1" x14ac:dyDescent="0.25">
      <c r="A277" s="4"/>
      <c r="B277" s="4"/>
      <c r="C277" s="4"/>
      <c r="I277" s="4"/>
      <c r="J277" s="4"/>
      <c r="K277" s="4"/>
      <c r="L277" s="4"/>
      <c r="M277" s="4"/>
      <c r="N277" s="4"/>
      <c r="O277" s="4"/>
    </row>
    <row r="278" spans="1:15" s="5" customFormat="1" x14ac:dyDescent="0.25">
      <c r="A278" s="4"/>
      <c r="B278" s="4"/>
      <c r="C278" s="4"/>
      <c r="I278" s="4"/>
      <c r="J278" s="4"/>
      <c r="K278" s="4"/>
      <c r="L278" s="4"/>
      <c r="M278" s="4"/>
      <c r="N278" s="4"/>
      <c r="O278" s="4"/>
    </row>
    <row r="279" spans="1:15" s="5" customFormat="1" x14ac:dyDescent="0.25">
      <c r="A279" s="4"/>
      <c r="B279" s="4"/>
      <c r="C279" s="4"/>
      <c r="I279" s="4"/>
      <c r="J279" s="4"/>
      <c r="K279" s="4"/>
      <c r="L279" s="4"/>
      <c r="M279" s="4"/>
      <c r="N279" s="4"/>
      <c r="O279" s="4"/>
    </row>
    <row r="280" spans="1:15" s="5" customFormat="1" x14ac:dyDescent="0.25">
      <c r="A280" s="4"/>
      <c r="B280" s="4"/>
      <c r="C280" s="4"/>
      <c r="I280" s="4"/>
      <c r="J280" s="4"/>
      <c r="K280" s="4"/>
      <c r="L280" s="4"/>
      <c r="M280" s="4"/>
      <c r="N280" s="4"/>
      <c r="O280" s="4"/>
    </row>
    <row r="281" spans="1:15" s="5" customFormat="1" x14ac:dyDescent="0.25">
      <c r="A281" s="4"/>
      <c r="B281" s="4"/>
      <c r="C281" s="4"/>
      <c r="I281" s="4"/>
      <c r="J281" s="4"/>
      <c r="K281" s="4"/>
      <c r="L281" s="4"/>
      <c r="M281" s="4"/>
      <c r="N281" s="4"/>
      <c r="O281" s="4"/>
    </row>
    <row r="282" spans="1:15" s="5" customFormat="1" x14ac:dyDescent="0.25">
      <c r="A282" s="4"/>
      <c r="B282" s="4"/>
      <c r="C282" s="4"/>
      <c r="I282" s="4"/>
      <c r="J282" s="4"/>
      <c r="K282" s="4"/>
      <c r="L282" s="4"/>
      <c r="M282" s="4"/>
      <c r="N282" s="4"/>
      <c r="O282" s="4"/>
    </row>
    <row r="283" spans="1:15" s="5" customFormat="1" x14ac:dyDescent="0.25">
      <c r="A283" s="4"/>
      <c r="B283" s="4"/>
      <c r="C283" s="4"/>
      <c r="I283" s="4"/>
      <c r="J283" s="4"/>
      <c r="K283" s="4"/>
      <c r="L283" s="4"/>
      <c r="M283" s="4"/>
      <c r="N283" s="4"/>
      <c r="O283" s="4"/>
    </row>
    <row r="284" spans="1:15" s="5" customFormat="1" x14ac:dyDescent="0.25">
      <c r="A284" s="4"/>
      <c r="B284" s="4"/>
      <c r="C284" s="4"/>
      <c r="I284" s="4"/>
      <c r="J284" s="4"/>
      <c r="K284" s="4"/>
      <c r="L284" s="4"/>
      <c r="M284" s="4"/>
      <c r="N284" s="4"/>
      <c r="O284" s="4"/>
    </row>
    <row r="285" spans="1:15" s="5" customFormat="1" x14ac:dyDescent="0.25">
      <c r="A285" s="4"/>
      <c r="B285" s="4"/>
      <c r="C285" s="4"/>
      <c r="I285" s="4"/>
      <c r="J285" s="4"/>
      <c r="K285" s="4"/>
      <c r="L285" s="4"/>
      <c r="M285" s="4"/>
      <c r="N285" s="4"/>
      <c r="O285" s="4"/>
    </row>
    <row r="286" spans="1:15" s="5" customFormat="1" x14ac:dyDescent="0.25">
      <c r="A286" s="4"/>
      <c r="B286" s="4"/>
      <c r="C286" s="4"/>
      <c r="I286" s="4"/>
      <c r="J286" s="4"/>
      <c r="K286" s="4"/>
      <c r="L286" s="4"/>
      <c r="M286" s="4"/>
      <c r="N286" s="4"/>
      <c r="O286" s="4"/>
    </row>
    <row r="287" spans="1:15" s="5" customFormat="1" x14ac:dyDescent="0.25">
      <c r="A287" s="4"/>
      <c r="B287" s="4"/>
      <c r="C287" s="4"/>
      <c r="I287" s="4"/>
      <c r="J287" s="4"/>
      <c r="K287" s="4"/>
      <c r="L287" s="4"/>
      <c r="M287" s="4"/>
      <c r="N287" s="4"/>
      <c r="O287" s="4"/>
    </row>
    <row r="288" spans="1:15" s="5" customFormat="1" x14ac:dyDescent="0.25">
      <c r="A288" s="4"/>
      <c r="B288" s="4"/>
      <c r="C288" s="4"/>
      <c r="I288" s="4"/>
      <c r="J288" s="4"/>
      <c r="K288" s="4"/>
      <c r="L288" s="4"/>
      <c r="M288" s="4"/>
      <c r="N288" s="4"/>
      <c r="O288" s="4"/>
    </row>
    <row r="289" spans="1:15" s="5" customFormat="1" x14ac:dyDescent="0.25">
      <c r="A289" s="4"/>
      <c r="B289" s="4"/>
      <c r="C289" s="4"/>
      <c r="I289" s="4"/>
      <c r="J289" s="4"/>
      <c r="K289" s="4"/>
      <c r="L289" s="4"/>
      <c r="M289" s="4"/>
      <c r="N289" s="4"/>
      <c r="O289" s="4"/>
    </row>
    <row r="290" spans="1:15" s="5" customFormat="1" x14ac:dyDescent="0.25">
      <c r="A290" s="4"/>
      <c r="B290" s="4"/>
      <c r="C290" s="4"/>
      <c r="I290" s="4"/>
      <c r="J290" s="4"/>
      <c r="K290" s="4"/>
      <c r="L290" s="4"/>
      <c r="M290" s="4"/>
      <c r="N290" s="4"/>
      <c r="O290" s="4"/>
    </row>
    <row r="291" spans="1:15" s="5" customFormat="1" x14ac:dyDescent="0.25">
      <c r="A291" s="4"/>
      <c r="B291" s="4"/>
      <c r="C291" s="4"/>
      <c r="I291" s="4"/>
      <c r="J291" s="4"/>
      <c r="K291" s="4"/>
      <c r="L291" s="4"/>
      <c r="M291" s="4"/>
      <c r="N291" s="4"/>
      <c r="O291" s="4"/>
    </row>
    <row r="292" spans="1:15" s="5" customFormat="1" x14ac:dyDescent="0.25">
      <c r="A292" s="4"/>
      <c r="B292" s="4"/>
      <c r="C292" s="4"/>
      <c r="I292" s="4"/>
      <c r="J292" s="4"/>
      <c r="K292" s="4"/>
      <c r="L292" s="4"/>
      <c r="M292" s="4"/>
      <c r="N292" s="4"/>
      <c r="O292" s="4"/>
    </row>
    <row r="293" spans="1:15" s="5" customFormat="1" x14ac:dyDescent="0.25">
      <c r="A293" s="4"/>
      <c r="B293" s="4"/>
      <c r="C293" s="4"/>
      <c r="I293" s="4"/>
      <c r="J293" s="4"/>
      <c r="K293" s="4"/>
      <c r="L293" s="4"/>
      <c r="M293" s="4"/>
      <c r="N293" s="4"/>
      <c r="O293" s="4"/>
    </row>
    <row r="294" spans="1:15" s="5" customFormat="1" x14ac:dyDescent="0.25">
      <c r="A294" s="4"/>
      <c r="B294" s="4"/>
      <c r="C294" s="4"/>
      <c r="I294" s="4"/>
      <c r="J294" s="4"/>
      <c r="K294" s="4"/>
      <c r="L294" s="4"/>
      <c r="M294" s="4"/>
      <c r="N294" s="4"/>
      <c r="O294" s="4"/>
    </row>
    <row r="295" spans="1:15" s="5" customFormat="1" x14ac:dyDescent="0.25">
      <c r="A295" s="4"/>
      <c r="B295" s="4"/>
      <c r="C295" s="4"/>
      <c r="I295" s="4"/>
      <c r="J295" s="4"/>
      <c r="K295" s="4"/>
      <c r="L295" s="4"/>
      <c r="M295" s="4"/>
      <c r="N295" s="4"/>
      <c r="O295" s="4"/>
    </row>
    <row r="296" spans="1:15" s="5" customFormat="1" x14ac:dyDescent="0.25">
      <c r="A296" s="4"/>
      <c r="B296" s="4"/>
      <c r="C296" s="4"/>
      <c r="I296" s="4"/>
      <c r="J296" s="4"/>
      <c r="K296" s="4"/>
      <c r="L296" s="4"/>
      <c r="M296" s="4"/>
      <c r="N296" s="4"/>
      <c r="O296" s="4"/>
    </row>
    <row r="297" spans="1:15" s="5" customFormat="1" x14ac:dyDescent="0.25">
      <c r="A297" s="4"/>
      <c r="B297" s="4"/>
      <c r="C297" s="4"/>
      <c r="I297" s="4"/>
      <c r="J297" s="4"/>
      <c r="K297" s="4"/>
      <c r="L297" s="4"/>
      <c r="M297" s="4"/>
      <c r="N297" s="4"/>
      <c r="O297" s="4"/>
    </row>
    <row r="298" spans="1:15" s="5" customFormat="1" x14ac:dyDescent="0.25">
      <c r="A298" s="4"/>
      <c r="B298" s="4"/>
      <c r="C298" s="4"/>
      <c r="I298" s="4"/>
      <c r="J298" s="4"/>
      <c r="K298" s="4"/>
      <c r="L298" s="4"/>
      <c r="M298" s="4"/>
      <c r="N298" s="4"/>
      <c r="O298" s="4"/>
    </row>
    <row r="299" spans="1:15" s="5" customFormat="1" ht="13" thickBot="1" x14ac:dyDescent="0.3">
      <c r="A299" s="4"/>
      <c r="B299" s="4"/>
      <c r="C299" s="4"/>
      <c r="I299" s="4"/>
      <c r="J299" s="4"/>
      <c r="K299" s="4"/>
      <c r="L299" s="4"/>
      <c r="M299" s="4"/>
      <c r="N299" s="4"/>
      <c r="O299" s="4"/>
    </row>
    <row r="300" spans="1:15" s="5" customFormat="1" x14ac:dyDescent="0.25">
      <c r="A300" s="4"/>
      <c r="B300" s="453" t="s">
        <v>59</v>
      </c>
      <c r="C300" s="454"/>
      <c r="D300" s="455"/>
      <c r="E300" s="17">
        <v>17256</v>
      </c>
      <c r="F300" s="18" t="s">
        <v>60</v>
      </c>
      <c r="G300" s="17" t="s">
        <v>61</v>
      </c>
      <c r="H300" s="456">
        <v>4600</v>
      </c>
      <c r="I300" s="4"/>
      <c r="J300" s="4"/>
      <c r="K300" s="4"/>
      <c r="L300" s="4"/>
      <c r="M300" s="4"/>
      <c r="N300" s="4"/>
      <c r="O300" s="4"/>
    </row>
    <row r="301" spans="1:15" s="5" customFormat="1" ht="13" thickBot="1" x14ac:dyDescent="0.3">
      <c r="A301" s="4"/>
      <c r="B301" s="458" t="s">
        <v>62</v>
      </c>
      <c r="C301" s="459"/>
      <c r="D301" s="460"/>
      <c r="E301" s="20">
        <v>32150</v>
      </c>
      <c r="F301" s="21" t="s">
        <v>63</v>
      </c>
      <c r="G301" s="20" t="s">
        <v>64</v>
      </c>
      <c r="H301" s="457"/>
      <c r="I301" s="4"/>
      <c r="J301" s="4"/>
      <c r="K301" s="4"/>
      <c r="L301" s="4"/>
      <c r="M301" s="4"/>
      <c r="N301" s="4"/>
      <c r="O301" s="4"/>
    </row>
    <row r="302" spans="1:15" s="5" customFormat="1" x14ac:dyDescent="0.25">
      <c r="A302" s="4"/>
      <c r="B302" s="4"/>
      <c r="C302" s="4"/>
      <c r="I302" s="4"/>
      <c r="J302" s="4"/>
      <c r="K302" s="4"/>
      <c r="L302" s="4"/>
      <c r="M302" s="4"/>
      <c r="N302" s="4"/>
      <c r="O302" s="4"/>
    </row>
    <row r="303" spans="1:15" s="5" customFormat="1" x14ac:dyDescent="0.25">
      <c r="A303" s="4"/>
      <c r="B303" s="4"/>
      <c r="C303" s="4"/>
      <c r="I303" s="4"/>
      <c r="J303" s="4"/>
      <c r="K303" s="4"/>
      <c r="L303" s="4"/>
      <c r="M303" s="4"/>
      <c r="N303" s="4"/>
      <c r="O303" s="4"/>
    </row>
    <row r="315" spans="2:8" ht="13" thickBot="1" x14ac:dyDescent="0.3"/>
    <row r="316" spans="2:8" x14ac:dyDescent="0.25">
      <c r="B316" s="453" t="s">
        <v>59</v>
      </c>
      <c r="C316" s="454"/>
      <c r="D316" s="455"/>
      <c r="E316" s="17">
        <v>17256</v>
      </c>
      <c r="F316" s="18" t="s">
        <v>60</v>
      </c>
      <c r="G316" s="17" t="s">
        <v>61</v>
      </c>
      <c r="H316" s="456">
        <v>4600</v>
      </c>
    </row>
    <row r="317" spans="2:8" ht="13" thickBot="1" x14ac:dyDescent="0.3">
      <c r="B317" s="461" t="s">
        <v>62</v>
      </c>
      <c r="C317" s="459"/>
      <c r="D317" s="460"/>
      <c r="E317" s="20">
        <v>32150</v>
      </c>
      <c r="F317" s="21" t="s">
        <v>63</v>
      </c>
      <c r="G317" s="20" t="s">
        <v>64</v>
      </c>
      <c r="H317" s="457"/>
    </row>
  </sheetData>
  <sheetProtection selectLockedCells="1"/>
  <mergeCells count="186">
    <mergeCell ref="A15:A16"/>
    <mergeCell ref="A17:A18"/>
    <mergeCell ref="A35:A36"/>
    <mergeCell ref="B35:D35"/>
    <mergeCell ref="H35:H36"/>
    <mergeCell ref="B36:D36"/>
    <mergeCell ref="A45:A46"/>
    <mergeCell ref="B45:D45"/>
    <mergeCell ref="H45:H46"/>
    <mergeCell ref="B46:D46"/>
    <mergeCell ref="A43:A44"/>
    <mergeCell ref="B43:D43"/>
    <mergeCell ref="A39:A40"/>
    <mergeCell ref="B39:D39"/>
    <mergeCell ref="H39:H40"/>
    <mergeCell ref="B40:D40"/>
    <mergeCell ref="A37:A38"/>
    <mergeCell ref="A19:A20"/>
    <mergeCell ref="H37:H38"/>
    <mergeCell ref="H27:H28"/>
    <mergeCell ref="H29:H30"/>
    <mergeCell ref="B17:D17"/>
    <mergeCell ref="H17:H18"/>
    <mergeCell ref="B18:D18"/>
    <mergeCell ref="A29:A30"/>
    <mergeCell ref="A23:A24"/>
    <mergeCell ref="A25:A26"/>
    <mergeCell ref="A51:A52"/>
    <mergeCell ref="A61:A62"/>
    <mergeCell ref="B61:D61"/>
    <mergeCell ref="B62:D62"/>
    <mergeCell ref="A59:A60"/>
    <mergeCell ref="B59:D59"/>
    <mergeCell ref="B55:D55"/>
    <mergeCell ref="B56:D56"/>
    <mergeCell ref="A53:A54"/>
    <mergeCell ref="B53:D53"/>
    <mergeCell ref="B54:D54"/>
    <mergeCell ref="B26:D26"/>
    <mergeCell ref="B37:D37"/>
    <mergeCell ref="B38:D38"/>
    <mergeCell ref="B27:D27"/>
    <mergeCell ref="B28:D28"/>
    <mergeCell ref="B29:D29"/>
    <mergeCell ref="B30:D30"/>
    <mergeCell ref="E9:E10"/>
    <mergeCell ref="A67:A68"/>
    <mergeCell ref="B67:D67"/>
    <mergeCell ref="B68:D68"/>
    <mergeCell ref="A65:A66"/>
    <mergeCell ref="B65:D65"/>
    <mergeCell ref="A47:A48"/>
    <mergeCell ref="B47:D47"/>
    <mergeCell ref="H47:H48"/>
    <mergeCell ref="B48:D48"/>
    <mergeCell ref="H43:H44"/>
    <mergeCell ref="B44:D44"/>
    <mergeCell ref="A41:A42"/>
    <mergeCell ref="B41:D41"/>
    <mergeCell ref="H41:H42"/>
    <mergeCell ref="B42:D42"/>
    <mergeCell ref="H59:H60"/>
    <mergeCell ref="B60:D60"/>
    <mergeCell ref="A57:A58"/>
    <mergeCell ref="B57:D57"/>
    <mergeCell ref="H57:H58"/>
    <mergeCell ref="B51:D51"/>
    <mergeCell ref="A21:A22"/>
    <mergeCell ref="A27:A28"/>
    <mergeCell ref="E95:F95"/>
    <mergeCell ref="A75:A76"/>
    <mergeCell ref="B75:D75"/>
    <mergeCell ref="H75:H76"/>
    <mergeCell ref="B76:D76"/>
    <mergeCell ref="A77:A78"/>
    <mergeCell ref="B77:D77"/>
    <mergeCell ref="H77:H78"/>
    <mergeCell ref="E93:F94"/>
    <mergeCell ref="G93:H94"/>
    <mergeCell ref="H87:H88"/>
    <mergeCell ref="B88:D88"/>
    <mergeCell ref="A89:A90"/>
    <mergeCell ref="B89:D89"/>
    <mergeCell ref="H89:H90"/>
    <mergeCell ref="B90:D90"/>
    <mergeCell ref="A83:A84"/>
    <mergeCell ref="B83:D83"/>
    <mergeCell ref="H83:H84"/>
    <mergeCell ref="B84:D84"/>
    <mergeCell ref="A85:A86"/>
    <mergeCell ref="B85:D85"/>
    <mergeCell ref="G95:H95"/>
    <mergeCell ref="A98:H98"/>
    <mergeCell ref="A71:A72"/>
    <mergeCell ref="B71:D71"/>
    <mergeCell ref="H71:H72"/>
    <mergeCell ref="B72:D72"/>
    <mergeCell ref="A73:A74"/>
    <mergeCell ref="B73:D73"/>
    <mergeCell ref="H73:H74"/>
    <mergeCell ref="B74:D74"/>
    <mergeCell ref="A97:H97"/>
    <mergeCell ref="E92:H92"/>
    <mergeCell ref="B78:D78"/>
    <mergeCell ref="A79:A80"/>
    <mergeCell ref="B79:D79"/>
    <mergeCell ref="H79:H80"/>
    <mergeCell ref="B80:D80"/>
    <mergeCell ref="A81:A82"/>
    <mergeCell ref="B81:D81"/>
    <mergeCell ref="H81:H82"/>
    <mergeCell ref="B82:D82"/>
    <mergeCell ref="H85:H86"/>
    <mergeCell ref="B86:D86"/>
    <mergeCell ref="A87:A88"/>
    <mergeCell ref="B87:D87"/>
    <mergeCell ref="A69:A70"/>
    <mergeCell ref="B69:D69"/>
    <mergeCell ref="H69:H70"/>
    <mergeCell ref="B70:D70"/>
    <mergeCell ref="H51:H52"/>
    <mergeCell ref="B52:D52"/>
    <mergeCell ref="A49:A50"/>
    <mergeCell ref="B49:D49"/>
    <mergeCell ref="H49:H50"/>
    <mergeCell ref="B50:D50"/>
    <mergeCell ref="A63:A64"/>
    <mergeCell ref="B63:D63"/>
    <mergeCell ref="H63:H64"/>
    <mergeCell ref="B64:D64"/>
    <mergeCell ref="H67:H68"/>
    <mergeCell ref="B58:D58"/>
    <mergeCell ref="A55:A56"/>
    <mergeCell ref="H61:H62"/>
    <mergeCell ref="H65:H66"/>
    <mergeCell ref="B66:D66"/>
    <mergeCell ref="H55:H56"/>
    <mergeCell ref="H53:H54"/>
    <mergeCell ref="B9:D10"/>
    <mergeCell ref="F9:F10"/>
    <mergeCell ref="A33:A34"/>
    <mergeCell ref="B33:D33"/>
    <mergeCell ref="H33:H34"/>
    <mergeCell ref="B34:D34"/>
    <mergeCell ref="A31:A32"/>
    <mergeCell ref="B31:D31"/>
    <mergeCell ref="H31:H32"/>
    <mergeCell ref="B32:D32"/>
    <mergeCell ref="B19:D19"/>
    <mergeCell ref="H19:H20"/>
    <mergeCell ref="B20:D20"/>
    <mergeCell ref="B21:D21"/>
    <mergeCell ref="H21:H22"/>
    <mergeCell ref="B22:D22"/>
    <mergeCell ref="B23:D23"/>
    <mergeCell ref="H23:H24"/>
    <mergeCell ref="B24:D24"/>
    <mergeCell ref="B25:D25"/>
    <mergeCell ref="H25:H26"/>
    <mergeCell ref="H13:H14"/>
    <mergeCell ref="H11:H12"/>
    <mergeCell ref="G9:G10"/>
    <mergeCell ref="B300:D300"/>
    <mergeCell ref="H300:H301"/>
    <mergeCell ref="B301:D301"/>
    <mergeCell ref="B316:D316"/>
    <mergeCell ref="H316:H317"/>
    <mergeCell ref="B317:D317"/>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4"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27328-90DF-4CF0-B89A-4398413A0CC0}">
  <sheetPr>
    <tabColor indexed="49"/>
    <pageSetUpPr fitToPage="1"/>
  </sheetPr>
  <dimension ref="A1:Q1000"/>
  <sheetViews>
    <sheetView showGridLines="0" showZeros="0" zoomScale="80" zoomScaleNormal="80" workbookViewId="0">
      <pane ySplit="11" topLeftCell="A26" activePane="bottomLeft" state="frozen"/>
      <selection activeCell="A2" sqref="A2:H2"/>
      <selection pane="bottomLeft" activeCell="A2" sqref="A2:Q2"/>
    </sheetView>
  </sheetViews>
  <sheetFormatPr defaultColWidth="9.1796875" defaultRowHeight="12.5" x14ac:dyDescent="0.25"/>
  <cols>
    <col min="1" max="1" width="8.81640625" style="108" customWidth="1"/>
    <col min="2" max="2" width="5.7265625" style="108" customWidth="1"/>
    <col min="3" max="3" width="5.7265625" style="109" hidden="1" customWidth="1"/>
    <col min="4" max="4" width="20.7265625" style="108" customWidth="1"/>
    <col min="5" max="5" width="4.7265625" style="108" customWidth="1"/>
    <col min="6" max="6" width="12.7265625" style="108" customWidth="1"/>
    <col min="7" max="7" width="2.453125" style="108" customWidth="1"/>
    <col min="8" max="9" width="10.26953125" style="108" customWidth="1"/>
    <col min="10" max="10" width="2.453125" style="108" customWidth="1"/>
    <col min="11" max="11" width="15.81640625" style="108" customWidth="1"/>
    <col min="12" max="12" width="5.7265625" style="108" customWidth="1"/>
    <col min="13" max="13" width="2.453125" style="108" customWidth="1"/>
    <col min="14" max="14" width="9.81640625" style="108" customWidth="1"/>
    <col min="15" max="15" width="2.453125" style="108" customWidth="1"/>
    <col min="16" max="17" width="7.7265625" style="108" customWidth="1"/>
    <col min="18" max="16384" width="9.1796875" style="108"/>
  </cols>
  <sheetData>
    <row r="1" spans="1:17" ht="30" customHeight="1" x14ac:dyDescent="0.3">
      <c r="A1" s="441" t="s">
        <v>215</v>
      </c>
      <c r="B1" s="441"/>
      <c r="C1" s="441"/>
      <c r="D1" s="441"/>
      <c r="E1" s="441"/>
      <c r="F1" s="441"/>
      <c r="G1" s="441"/>
      <c r="H1" s="441"/>
      <c r="I1" s="441"/>
      <c r="J1" s="441"/>
      <c r="K1" s="441"/>
      <c r="L1" s="441"/>
      <c r="M1" s="441"/>
      <c r="N1" s="441"/>
      <c r="O1" s="441"/>
      <c r="P1" s="441"/>
      <c r="Q1" s="441"/>
    </row>
    <row r="2" spans="1:17" x14ac:dyDescent="0.25">
      <c r="A2" s="442" t="s">
        <v>0</v>
      </c>
      <c r="B2" s="443"/>
      <c r="C2" s="443"/>
      <c r="D2" s="443"/>
      <c r="E2" s="443"/>
      <c r="F2" s="443"/>
      <c r="G2" s="443"/>
      <c r="H2" s="443"/>
      <c r="I2" s="443"/>
      <c r="J2" s="443"/>
      <c r="K2" s="443"/>
      <c r="L2" s="443"/>
      <c r="M2" s="443"/>
      <c r="N2" s="443"/>
      <c r="O2" s="443"/>
      <c r="P2" s="443"/>
      <c r="Q2" s="444"/>
    </row>
    <row r="3" spans="1:17" s="1" customFormat="1" ht="25" x14ac:dyDescent="0.25">
      <c r="A3" s="610" t="s">
        <v>261</v>
      </c>
      <c r="B3" s="611"/>
      <c r="C3" s="611"/>
      <c r="D3" s="611"/>
      <c r="E3" s="611"/>
      <c r="F3" s="611"/>
      <c r="G3" s="611"/>
      <c r="H3" s="611"/>
      <c r="I3" s="611"/>
      <c r="J3" s="611"/>
      <c r="K3" s="611"/>
      <c r="L3" s="611"/>
      <c r="M3" s="611"/>
      <c r="N3" s="611"/>
      <c r="O3" s="611"/>
      <c r="P3" s="611"/>
      <c r="Q3" s="612"/>
    </row>
    <row r="4" spans="1:17" ht="12" customHeight="1" x14ac:dyDescent="0.25"/>
    <row r="5" spans="1:17" s="121" customFormat="1" ht="13.9" customHeight="1" x14ac:dyDescent="0.25">
      <c r="A5" s="448" t="s">
        <v>1</v>
      </c>
      <c r="B5" s="448"/>
      <c r="C5" s="448"/>
      <c r="D5" s="448"/>
      <c r="E5" s="448" t="s">
        <v>2</v>
      </c>
      <c r="F5" s="448"/>
      <c r="G5" s="449" t="s">
        <v>3</v>
      </c>
      <c r="H5" s="450"/>
      <c r="I5" s="451"/>
      <c r="J5" s="449" t="s">
        <v>4</v>
      </c>
      <c r="K5" s="450"/>
      <c r="L5" s="450"/>
      <c r="M5" s="450"/>
      <c r="N5" s="451"/>
      <c r="O5" s="449" t="s">
        <v>5</v>
      </c>
      <c r="P5" s="451"/>
      <c r="Q5" s="227" t="s">
        <v>6</v>
      </c>
    </row>
    <row r="6" spans="1:17" s="195" customFormat="1" ht="13" x14ac:dyDescent="0.25">
      <c r="A6" s="345" t="s">
        <v>41</v>
      </c>
      <c r="B6" s="345"/>
      <c r="C6" s="345"/>
      <c r="D6" s="345"/>
      <c r="E6" s="345" t="s">
        <v>42</v>
      </c>
      <c r="F6" s="345"/>
      <c r="G6" s="435" t="s">
        <v>26</v>
      </c>
      <c r="H6" s="436"/>
      <c r="I6" s="437"/>
      <c r="J6" s="435" t="s">
        <v>58</v>
      </c>
      <c r="K6" s="436"/>
      <c r="L6" s="436"/>
      <c r="M6" s="436"/>
      <c r="N6" s="437"/>
      <c r="O6" s="438" t="s">
        <v>27</v>
      </c>
      <c r="P6" s="439"/>
      <c r="Q6" s="196" t="s">
        <v>19</v>
      </c>
    </row>
    <row r="7" spans="1:17" ht="16.899999999999999" customHeight="1" x14ac:dyDescent="0.25">
      <c r="A7" s="194"/>
      <c r="B7" s="194"/>
      <c r="C7" s="274">
        <v>0</v>
      </c>
      <c r="D7" s="194"/>
      <c r="E7" s="194"/>
      <c r="F7" s="425"/>
      <c r="G7" s="425"/>
      <c r="H7" s="425"/>
      <c r="I7" s="425"/>
      <c r="J7" s="425"/>
      <c r="K7" s="425"/>
      <c r="L7" s="425"/>
      <c r="M7" s="425"/>
      <c r="N7" s="425"/>
      <c r="O7" s="425"/>
      <c r="P7" s="425"/>
      <c r="Q7" s="194"/>
    </row>
    <row r="8" spans="1:17" ht="16.899999999999999" hidden="1" customHeight="1" x14ac:dyDescent="0.25">
      <c r="A8" s="194"/>
      <c r="B8" s="194"/>
      <c r="C8" s="274"/>
      <c r="D8" s="194"/>
      <c r="E8" s="194"/>
      <c r="F8" s="185"/>
      <c r="G8" s="185"/>
      <c r="H8" s="185"/>
      <c r="I8" s="185"/>
      <c r="J8" s="185"/>
      <c r="K8" s="185"/>
      <c r="L8" s="185"/>
      <c r="M8" s="185"/>
      <c r="N8" s="185"/>
      <c r="O8" s="185"/>
      <c r="P8" s="185"/>
      <c r="Q8" s="194"/>
    </row>
    <row r="9" spans="1:17" ht="6" customHeight="1" x14ac:dyDescent="0.25">
      <c r="A9" s="426" t="s">
        <v>159</v>
      </c>
      <c r="B9" s="428" t="s">
        <v>158</v>
      </c>
      <c r="C9" s="556">
        <v>9</v>
      </c>
      <c r="D9" s="432" t="s">
        <v>7</v>
      </c>
      <c r="E9" s="424" t="s">
        <v>8</v>
      </c>
      <c r="F9" s="424" t="s">
        <v>9</v>
      </c>
      <c r="G9" s="193"/>
      <c r="H9" s="192"/>
    </row>
    <row r="10" spans="1:17" ht="9.75" customHeight="1" x14ac:dyDescent="0.25">
      <c r="A10" s="427"/>
      <c r="B10" s="429"/>
      <c r="C10" s="556"/>
      <c r="D10" s="432"/>
      <c r="E10" s="424"/>
      <c r="F10" s="424"/>
      <c r="G10" s="191"/>
      <c r="H10" s="190"/>
      <c r="I10" s="422" t="s">
        <v>155</v>
      </c>
      <c r="J10" s="422"/>
      <c r="K10" s="422"/>
      <c r="L10" s="422" t="s">
        <v>154</v>
      </c>
      <c r="M10" s="422"/>
      <c r="N10" s="422"/>
      <c r="O10" s="422"/>
      <c r="P10" s="422"/>
      <c r="Q10" s="424"/>
    </row>
    <row r="11" spans="1:17" s="184" customFormat="1" ht="9.75" customHeight="1" thickBot="1" x14ac:dyDescent="0.3">
      <c r="A11" s="427"/>
      <c r="B11" s="429"/>
      <c r="C11" s="557"/>
      <c r="D11" s="433"/>
      <c r="E11" s="434"/>
      <c r="F11" s="434"/>
      <c r="G11" s="189"/>
      <c r="H11" s="188"/>
      <c r="I11" s="423" t="s">
        <v>153</v>
      </c>
      <c r="J11" s="423"/>
      <c r="K11" s="423"/>
      <c r="L11" s="423"/>
      <c r="M11" s="423"/>
      <c r="N11" s="423"/>
      <c r="O11" s="423"/>
      <c r="P11" s="423"/>
      <c r="Q11" s="424"/>
    </row>
    <row r="12" spans="1:17" s="184" customFormat="1" ht="21" customHeight="1" x14ac:dyDescent="0.25">
      <c r="A12" s="550" t="s">
        <v>152</v>
      </c>
      <c r="B12" s="402">
        <v>1</v>
      </c>
      <c r="C12" s="533">
        <v>1</v>
      </c>
      <c r="D12" s="167" t="s">
        <v>108</v>
      </c>
      <c r="E12" s="166" t="s">
        <v>103</v>
      </c>
      <c r="F12" s="165" t="s">
        <v>48</v>
      </c>
      <c r="G12" s="608" t="s">
        <v>108</v>
      </c>
      <c r="H12" s="609"/>
      <c r="I12" s="609"/>
      <c r="J12" s="187"/>
      <c r="K12" s="186"/>
      <c r="L12" s="186"/>
      <c r="M12" s="185"/>
      <c r="N12" s="185"/>
      <c r="O12" s="185"/>
      <c r="P12" s="185"/>
      <c r="Q12" s="185"/>
    </row>
    <row r="13" spans="1:17" s="184" customFormat="1" ht="21" customHeight="1" x14ac:dyDescent="0.25">
      <c r="A13" s="602"/>
      <c r="B13" s="403"/>
      <c r="C13" s="534"/>
      <c r="D13" s="161" t="s">
        <v>82</v>
      </c>
      <c r="E13" s="160" t="s">
        <v>86</v>
      </c>
      <c r="F13" s="159" t="s">
        <v>48</v>
      </c>
      <c r="G13" s="616" t="s">
        <v>82</v>
      </c>
      <c r="H13" s="527"/>
      <c r="I13" s="527"/>
      <c r="J13" s="187"/>
      <c r="K13" s="186"/>
      <c r="L13" s="186"/>
      <c r="M13" s="185"/>
      <c r="N13" s="185"/>
      <c r="O13" s="185"/>
      <c r="P13" s="185"/>
      <c r="Q13" s="185"/>
    </row>
    <row r="14" spans="1:17" s="109" customFormat="1" ht="21" customHeight="1" x14ac:dyDescent="0.25">
      <c r="A14" s="552" t="s">
        <v>132</v>
      </c>
      <c r="B14" s="390">
        <v>2</v>
      </c>
      <c r="C14" s="536">
        <v>5</v>
      </c>
      <c r="D14" s="269" t="s">
        <v>114</v>
      </c>
      <c r="E14" s="268" t="s">
        <v>106</v>
      </c>
      <c r="F14" s="267" t="s">
        <v>48</v>
      </c>
      <c r="G14" s="266">
        <v>1</v>
      </c>
      <c r="H14" s="502" t="s">
        <v>222</v>
      </c>
      <c r="I14" s="531"/>
      <c r="J14" s="182"/>
      <c r="K14" s="183"/>
      <c r="L14" s="183"/>
      <c r="M14" s="126"/>
      <c r="N14" s="126"/>
      <c r="O14" s="126"/>
      <c r="P14" s="126"/>
      <c r="Q14" s="126"/>
    </row>
    <row r="15" spans="1:17" s="109" customFormat="1" ht="21" customHeight="1" thickBot="1" x14ac:dyDescent="0.3">
      <c r="A15" s="602"/>
      <c r="B15" s="391"/>
      <c r="C15" s="537"/>
      <c r="D15" s="265" t="s">
        <v>65</v>
      </c>
      <c r="E15" s="264" t="s">
        <v>66</v>
      </c>
      <c r="F15" s="263" t="s">
        <v>46</v>
      </c>
      <c r="G15" s="242"/>
      <c r="H15" s="503"/>
      <c r="I15" s="539"/>
      <c r="J15" s="182"/>
      <c r="K15" s="183"/>
      <c r="L15" s="183"/>
      <c r="M15" s="126"/>
      <c r="N15" s="126"/>
      <c r="O15" s="126"/>
      <c r="P15" s="126"/>
      <c r="Q15" s="126"/>
    </row>
    <row r="16" spans="1:17" s="109" customFormat="1" ht="21" customHeight="1" x14ac:dyDescent="0.25">
      <c r="A16" s="156"/>
      <c r="B16" s="245"/>
      <c r="C16" s="156"/>
      <c r="D16" s="166"/>
      <c r="E16" s="166"/>
      <c r="F16" s="166"/>
      <c r="G16" s="123"/>
      <c r="H16" s="182"/>
      <c r="I16" s="243"/>
      <c r="J16" s="509" t="s">
        <v>108</v>
      </c>
      <c r="K16" s="510"/>
      <c r="L16" s="510"/>
      <c r="M16" s="182"/>
      <c r="N16" s="126"/>
      <c r="O16" s="126"/>
      <c r="P16" s="126"/>
      <c r="Q16" s="126"/>
    </row>
    <row r="17" spans="1:17" s="109" customFormat="1" ht="21" customHeight="1" x14ac:dyDescent="0.25">
      <c r="A17" s="499"/>
      <c r="B17" s="416"/>
      <c r="C17" s="418"/>
      <c r="D17" s="420"/>
      <c r="E17" s="248"/>
      <c r="F17" s="420"/>
      <c r="G17" s="123"/>
      <c r="H17" s="182"/>
      <c r="I17" s="243"/>
      <c r="J17" s="358" t="s">
        <v>82</v>
      </c>
      <c r="K17" s="527"/>
      <c r="L17" s="527"/>
      <c r="M17" s="182"/>
      <c r="N17" s="126"/>
      <c r="O17" s="126"/>
      <c r="P17" s="126"/>
      <c r="Q17" s="126"/>
    </row>
    <row r="18" spans="1:17" s="109" customFormat="1" ht="21" customHeight="1" x14ac:dyDescent="0.25">
      <c r="A18" s="499"/>
      <c r="B18" s="416"/>
      <c r="C18" s="418"/>
      <c r="D18" s="420"/>
      <c r="E18" s="248"/>
      <c r="F18" s="420"/>
      <c r="G18" s="123"/>
      <c r="H18" s="182"/>
      <c r="I18" s="243"/>
      <c r="J18" s="270">
        <v>1</v>
      </c>
      <c r="K18" s="502" t="s">
        <v>181</v>
      </c>
      <c r="L18" s="531"/>
      <c r="M18" s="182"/>
      <c r="N18" s="126"/>
      <c r="O18" s="126"/>
      <c r="P18" s="126"/>
      <c r="Q18" s="126"/>
    </row>
    <row r="19" spans="1:17" s="109" customFormat="1" ht="21" customHeight="1" thickBot="1" x14ac:dyDescent="0.3">
      <c r="A19" s="555"/>
      <c r="B19" s="417"/>
      <c r="C19" s="603"/>
      <c r="D19" s="601"/>
      <c r="E19" s="250"/>
      <c r="F19" s="601"/>
      <c r="G19" s="123"/>
      <c r="H19" s="122"/>
      <c r="I19" s="251"/>
      <c r="J19" s="252"/>
      <c r="K19" s="503"/>
      <c r="L19" s="539"/>
      <c r="M19" s="157"/>
      <c r="N19" s="126"/>
      <c r="O19" s="126"/>
      <c r="P19" s="126"/>
      <c r="Q19" s="126"/>
    </row>
    <row r="20" spans="1:17" s="109" customFormat="1" ht="21" customHeight="1" x14ac:dyDescent="0.25">
      <c r="A20" s="550" t="s">
        <v>132</v>
      </c>
      <c r="B20" s="402">
        <v>3</v>
      </c>
      <c r="C20" s="533">
        <v>4</v>
      </c>
      <c r="D20" s="167" t="s">
        <v>110</v>
      </c>
      <c r="E20" s="166" t="s">
        <v>103</v>
      </c>
      <c r="F20" s="165" t="s">
        <v>46</v>
      </c>
      <c r="G20" s="513" t="s">
        <v>115</v>
      </c>
      <c r="H20" s="499"/>
      <c r="I20" s="538"/>
      <c r="J20" s="246"/>
      <c r="K20" s="246"/>
      <c r="L20" s="246"/>
      <c r="M20" s="157"/>
      <c r="N20" s="126"/>
      <c r="O20" s="126"/>
      <c r="P20" s="126"/>
      <c r="Q20" s="126"/>
    </row>
    <row r="21" spans="1:17" s="109" customFormat="1" ht="21" customHeight="1" x14ac:dyDescent="0.25">
      <c r="A21" s="602"/>
      <c r="B21" s="403"/>
      <c r="C21" s="534"/>
      <c r="D21" s="161" t="s">
        <v>91</v>
      </c>
      <c r="E21" s="160" t="s">
        <v>221</v>
      </c>
      <c r="F21" s="159" t="s">
        <v>46</v>
      </c>
      <c r="G21" s="500" t="s">
        <v>89</v>
      </c>
      <c r="H21" s="501"/>
      <c r="I21" s="530"/>
      <c r="J21" s="246"/>
      <c r="K21" s="246"/>
      <c r="L21" s="246"/>
      <c r="M21" s="157"/>
      <c r="N21" s="126"/>
      <c r="O21" s="126"/>
      <c r="P21" s="126"/>
      <c r="Q21" s="126"/>
    </row>
    <row r="22" spans="1:17" s="109" customFormat="1" ht="21" customHeight="1" x14ac:dyDescent="0.25">
      <c r="A22" s="552" t="s">
        <v>132</v>
      </c>
      <c r="B22" s="390">
        <v>4</v>
      </c>
      <c r="C22" s="536">
        <v>7</v>
      </c>
      <c r="D22" s="269" t="s">
        <v>115</v>
      </c>
      <c r="E22" s="268" t="s">
        <v>107</v>
      </c>
      <c r="F22" s="267" t="s">
        <v>48</v>
      </c>
      <c r="G22" s="266">
        <v>2</v>
      </c>
      <c r="H22" s="502" t="s">
        <v>220</v>
      </c>
      <c r="I22" s="502"/>
      <c r="J22" s="246"/>
      <c r="K22" s="246"/>
      <c r="L22" s="246"/>
      <c r="M22" s="162"/>
      <c r="N22" s="126"/>
      <c r="O22" s="126"/>
      <c r="P22" s="126"/>
      <c r="Q22" s="126"/>
    </row>
    <row r="23" spans="1:17" s="109" customFormat="1" ht="21" customHeight="1" thickBot="1" x14ac:dyDescent="0.3">
      <c r="A23" s="602"/>
      <c r="B23" s="391"/>
      <c r="C23" s="537"/>
      <c r="D23" s="265" t="s">
        <v>89</v>
      </c>
      <c r="E23" s="264" t="s">
        <v>72</v>
      </c>
      <c r="F23" s="263" t="s">
        <v>48</v>
      </c>
      <c r="G23" s="254"/>
      <c r="H23" s="503"/>
      <c r="I23" s="503"/>
      <c r="J23" s="246"/>
      <c r="K23" s="246"/>
      <c r="L23" s="246"/>
      <c r="M23" s="273"/>
      <c r="N23" s="151"/>
      <c r="O23" s="151"/>
      <c r="P23" s="151"/>
      <c r="Q23" s="151"/>
    </row>
    <row r="24" spans="1:17" s="109" customFormat="1" ht="21" customHeight="1" x14ac:dyDescent="0.25">
      <c r="A24" s="156"/>
      <c r="B24" s="245"/>
      <c r="C24" s="156"/>
      <c r="D24" s="166"/>
      <c r="E24" s="166"/>
      <c r="F24" s="166"/>
      <c r="G24" s="123"/>
      <c r="H24" s="122"/>
      <c r="I24" s="122"/>
      <c r="J24" s="246"/>
      <c r="K24" s="246"/>
      <c r="L24" s="246"/>
      <c r="M24" s="498" t="s">
        <v>108</v>
      </c>
      <c r="N24" s="499"/>
      <c r="O24" s="499"/>
      <c r="P24" s="499"/>
      <c r="Q24" s="499"/>
    </row>
    <row r="25" spans="1:17" s="109" customFormat="1" ht="21" customHeight="1" x14ac:dyDescent="0.25">
      <c r="A25" s="499"/>
      <c r="B25" s="416"/>
      <c r="C25" s="418"/>
      <c r="D25" s="420"/>
      <c r="E25" s="248"/>
      <c r="F25" s="420"/>
      <c r="G25" s="123"/>
      <c r="H25" s="122"/>
      <c r="I25" s="122"/>
      <c r="J25" s="246"/>
      <c r="K25" s="246"/>
      <c r="L25" s="246"/>
      <c r="M25" s="512" t="s">
        <v>82</v>
      </c>
      <c r="N25" s="501"/>
      <c r="O25" s="501"/>
      <c r="P25" s="501"/>
      <c r="Q25" s="501"/>
    </row>
    <row r="26" spans="1:17" s="109" customFormat="1" ht="21" customHeight="1" x14ac:dyDescent="0.25">
      <c r="A26" s="499"/>
      <c r="B26" s="416"/>
      <c r="C26" s="418"/>
      <c r="D26" s="420"/>
      <c r="E26" s="248"/>
      <c r="F26" s="420"/>
      <c r="G26" s="123"/>
      <c r="H26" s="122"/>
      <c r="I26" s="122"/>
      <c r="J26" s="246"/>
      <c r="K26" s="246"/>
      <c r="L26" s="246"/>
      <c r="M26" s="270">
        <v>1</v>
      </c>
      <c r="N26" s="502" t="s">
        <v>219</v>
      </c>
      <c r="O26" s="502"/>
      <c r="P26" s="502"/>
      <c r="Q26" s="502"/>
    </row>
    <row r="27" spans="1:17" s="109" customFormat="1" ht="21" customHeight="1" thickBot="1" x14ac:dyDescent="0.3">
      <c r="A27" s="555"/>
      <c r="B27" s="417"/>
      <c r="C27" s="603"/>
      <c r="D27" s="601"/>
      <c r="E27" s="250"/>
      <c r="F27" s="601"/>
      <c r="G27" s="123"/>
      <c r="H27" s="182"/>
      <c r="I27" s="182"/>
      <c r="J27" s="246"/>
      <c r="K27" s="246"/>
      <c r="L27" s="246"/>
      <c r="M27" s="272"/>
      <c r="N27" s="615"/>
      <c r="O27" s="615"/>
      <c r="P27" s="615"/>
      <c r="Q27" s="615"/>
    </row>
    <row r="28" spans="1:17" s="109" customFormat="1" ht="21" customHeight="1" x14ac:dyDescent="0.25">
      <c r="A28" s="550" t="s">
        <v>132</v>
      </c>
      <c r="B28" s="402">
        <v>5</v>
      </c>
      <c r="C28" s="533">
        <v>8</v>
      </c>
      <c r="D28" s="167" t="s">
        <v>113</v>
      </c>
      <c r="E28" s="166" t="s">
        <v>72</v>
      </c>
      <c r="F28" s="165" t="s">
        <v>48</v>
      </c>
      <c r="G28" s="513" t="s">
        <v>116</v>
      </c>
      <c r="H28" s="499"/>
      <c r="I28" s="499"/>
      <c r="J28" s="271"/>
      <c r="K28" s="246"/>
      <c r="L28" s="246"/>
      <c r="M28" s="162"/>
      <c r="N28" s="126"/>
      <c r="O28" s="126"/>
      <c r="P28" s="126"/>
      <c r="Q28" s="126"/>
    </row>
    <row r="29" spans="1:17" s="109" customFormat="1" ht="21" customHeight="1" x14ac:dyDescent="0.25">
      <c r="A29" s="602"/>
      <c r="B29" s="403"/>
      <c r="C29" s="534"/>
      <c r="D29" s="161" t="s">
        <v>90</v>
      </c>
      <c r="E29" s="160" t="s">
        <v>87</v>
      </c>
      <c r="F29" s="159" t="s">
        <v>48</v>
      </c>
      <c r="G29" s="500" t="s">
        <v>71</v>
      </c>
      <c r="H29" s="501"/>
      <c r="I29" s="501"/>
      <c r="J29" s="271"/>
      <c r="K29" s="246"/>
      <c r="L29" s="246"/>
      <c r="M29" s="162"/>
      <c r="N29" s="126"/>
      <c r="O29" s="126"/>
      <c r="P29" s="126"/>
      <c r="Q29" s="126"/>
    </row>
    <row r="30" spans="1:17" s="109" customFormat="1" ht="21" customHeight="1" x14ac:dyDescent="0.25">
      <c r="A30" s="552" t="s">
        <v>132</v>
      </c>
      <c r="B30" s="390">
        <v>6</v>
      </c>
      <c r="C30" s="536">
        <v>6</v>
      </c>
      <c r="D30" s="269" t="s">
        <v>116</v>
      </c>
      <c r="E30" s="268" t="s">
        <v>68</v>
      </c>
      <c r="F30" s="267" t="s">
        <v>48</v>
      </c>
      <c r="G30" s="266">
        <v>2</v>
      </c>
      <c r="H30" s="502" t="s">
        <v>190</v>
      </c>
      <c r="I30" s="531"/>
      <c r="J30" s="246"/>
      <c r="K30" s="246"/>
      <c r="L30" s="246"/>
      <c r="M30" s="157"/>
      <c r="N30" s="126"/>
      <c r="O30" s="126"/>
      <c r="P30" s="126"/>
      <c r="Q30" s="126"/>
    </row>
    <row r="31" spans="1:17" s="109" customFormat="1" ht="21" customHeight="1" thickBot="1" x14ac:dyDescent="0.3">
      <c r="A31" s="602"/>
      <c r="B31" s="391"/>
      <c r="C31" s="537"/>
      <c r="D31" s="265" t="s">
        <v>71</v>
      </c>
      <c r="E31" s="264" t="s">
        <v>72</v>
      </c>
      <c r="F31" s="263" t="s">
        <v>51</v>
      </c>
      <c r="G31" s="242"/>
      <c r="H31" s="503"/>
      <c r="I31" s="539"/>
      <c r="J31" s="246"/>
      <c r="K31" s="246"/>
      <c r="L31" s="246"/>
      <c r="M31" s="157"/>
      <c r="N31" s="126"/>
      <c r="O31" s="126"/>
      <c r="P31" s="126"/>
      <c r="Q31" s="126"/>
    </row>
    <row r="32" spans="1:17" s="109" customFormat="1" ht="21" customHeight="1" x14ac:dyDescent="0.25">
      <c r="A32" s="156"/>
      <c r="B32" s="245"/>
      <c r="C32" s="156"/>
      <c r="D32" s="166"/>
      <c r="E32" s="166"/>
      <c r="F32" s="166"/>
      <c r="G32" s="123"/>
      <c r="H32" s="182"/>
      <c r="I32" s="243"/>
      <c r="J32" s="509" t="s">
        <v>109</v>
      </c>
      <c r="K32" s="510"/>
      <c r="L32" s="510"/>
      <c r="M32" s="154"/>
      <c r="N32" s="126"/>
      <c r="O32" s="126"/>
      <c r="P32" s="126"/>
      <c r="Q32" s="126"/>
    </row>
    <row r="33" spans="1:17" s="109" customFormat="1" ht="21" customHeight="1" x14ac:dyDescent="0.25">
      <c r="A33" s="499"/>
      <c r="B33" s="416"/>
      <c r="C33" s="418"/>
      <c r="D33" s="420"/>
      <c r="E33" s="248"/>
      <c r="F33" s="420"/>
      <c r="G33" s="123"/>
      <c r="H33" s="182"/>
      <c r="I33" s="243"/>
      <c r="J33" s="358" t="s">
        <v>67</v>
      </c>
      <c r="K33" s="527"/>
      <c r="L33" s="527"/>
      <c r="M33" s="154"/>
      <c r="N33" s="126"/>
      <c r="O33" s="126"/>
      <c r="P33" s="126"/>
      <c r="Q33" s="126"/>
    </row>
    <row r="34" spans="1:17" s="109" customFormat="1" ht="21" customHeight="1" x14ac:dyDescent="0.25">
      <c r="A34" s="499"/>
      <c r="B34" s="416"/>
      <c r="C34" s="418"/>
      <c r="D34" s="420"/>
      <c r="E34" s="248"/>
      <c r="F34" s="420"/>
      <c r="G34" s="123"/>
      <c r="H34" s="182"/>
      <c r="I34" s="243"/>
      <c r="J34" s="270">
        <v>2</v>
      </c>
      <c r="K34" s="502" t="s">
        <v>190</v>
      </c>
      <c r="L34" s="502"/>
      <c r="M34" s="182"/>
      <c r="N34" s="126"/>
      <c r="O34" s="126"/>
      <c r="P34" s="126"/>
      <c r="Q34" s="126"/>
    </row>
    <row r="35" spans="1:17" s="109" customFormat="1" ht="21" customHeight="1" thickBot="1" x14ac:dyDescent="0.3">
      <c r="A35" s="555"/>
      <c r="B35" s="417"/>
      <c r="C35" s="603"/>
      <c r="D35" s="601"/>
      <c r="E35" s="250"/>
      <c r="F35" s="601"/>
      <c r="G35" s="123"/>
      <c r="H35" s="122"/>
      <c r="I35" s="251"/>
      <c r="J35" s="252"/>
      <c r="K35" s="503"/>
      <c r="L35" s="503"/>
      <c r="M35" s="148"/>
      <c r="N35" s="126"/>
      <c r="O35" s="126"/>
      <c r="P35" s="148"/>
      <c r="Q35" s="148"/>
    </row>
    <row r="36" spans="1:17" s="109" customFormat="1" ht="21" customHeight="1" x14ac:dyDescent="0.25">
      <c r="A36" s="550" t="s">
        <v>132</v>
      </c>
      <c r="B36" s="402">
        <v>7</v>
      </c>
      <c r="C36" s="533">
        <v>3</v>
      </c>
      <c r="D36" s="167" t="s">
        <v>109</v>
      </c>
      <c r="E36" s="166" t="s">
        <v>79</v>
      </c>
      <c r="F36" s="165" t="s">
        <v>48</v>
      </c>
      <c r="G36" s="513" t="s">
        <v>109</v>
      </c>
      <c r="H36" s="499"/>
      <c r="I36" s="538"/>
      <c r="J36" s="246"/>
      <c r="K36" s="253"/>
      <c r="L36" s="253"/>
      <c r="M36" s="126"/>
      <c r="N36" s="126"/>
      <c r="O36" s="126"/>
      <c r="P36" s="148"/>
      <c r="Q36" s="148"/>
    </row>
    <row r="37" spans="1:17" s="109" customFormat="1" ht="21" customHeight="1" x14ac:dyDescent="0.25">
      <c r="A37" s="602"/>
      <c r="B37" s="403"/>
      <c r="C37" s="613"/>
      <c r="D37" s="161" t="s">
        <v>67</v>
      </c>
      <c r="E37" s="160" t="s">
        <v>68</v>
      </c>
      <c r="F37" s="159" t="s">
        <v>48</v>
      </c>
      <c r="G37" s="500" t="s">
        <v>67</v>
      </c>
      <c r="H37" s="501"/>
      <c r="I37" s="530"/>
      <c r="J37" s="246"/>
      <c r="K37" s="253"/>
      <c r="L37" s="253"/>
      <c r="M37" s="126"/>
      <c r="N37" s="126"/>
      <c r="O37" s="126"/>
      <c r="P37" s="148"/>
      <c r="Q37" s="148"/>
    </row>
    <row r="38" spans="1:17" s="109" customFormat="1" ht="21" customHeight="1" x14ac:dyDescent="0.3">
      <c r="A38" s="552" t="s">
        <v>133</v>
      </c>
      <c r="B38" s="390">
        <v>8</v>
      </c>
      <c r="C38" s="536">
        <v>2</v>
      </c>
      <c r="D38" s="269" t="s">
        <v>80</v>
      </c>
      <c r="E38" s="268" t="s">
        <v>81</v>
      </c>
      <c r="F38" s="267" t="s">
        <v>46</v>
      </c>
      <c r="G38" s="266">
        <v>1</v>
      </c>
      <c r="H38" s="502" t="s">
        <v>218</v>
      </c>
      <c r="I38" s="502"/>
      <c r="J38" s="246"/>
      <c r="K38" s="246"/>
      <c r="L38" s="246"/>
      <c r="M38" s="353" t="s">
        <v>135</v>
      </c>
      <c r="N38" s="353"/>
      <c r="O38" s="353"/>
      <c r="P38" s="353"/>
      <c r="Q38" s="353"/>
    </row>
    <row r="39" spans="1:17" s="109" customFormat="1" ht="21" customHeight="1" thickBot="1" x14ac:dyDescent="0.3">
      <c r="A39" s="553"/>
      <c r="B39" s="391"/>
      <c r="C39" s="537"/>
      <c r="D39" s="265" t="s">
        <v>69</v>
      </c>
      <c r="E39" s="264" t="s">
        <v>70</v>
      </c>
      <c r="F39" s="263" t="s">
        <v>48</v>
      </c>
      <c r="G39" s="254"/>
      <c r="H39" s="503"/>
      <c r="I39" s="503"/>
      <c r="J39" s="510" t="s">
        <v>115</v>
      </c>
      <c r="K39" s="510"/>
      <c r="L39" s="510"/>
      <c r="M39" s="246"/>
      <c r="N39" s="246"/>
      <c r="O39" s="246"/>
      <c r="P39" s="246"/>
      <c r="Q39" s="246"/>
    </row>
    <row r="40" spans="1:17" ht="18.75" customHeight="1" x14ac:dyDescent="0.25">
      <c r="A40" s="247"/>
      <c r="B40" s="109"/>
      <c r="C40" s="257"/>
      <c r="D40" s="248"/>
      <c r="E40" s="248"/>
      <c r="F40" s="248"/>
      <c r="G40" s="258"/>
      <c r="H40" s="259"/>
      <c r="I40" s="259"/>
      <c r="J40" s="527" t="s">
        <v>89</v>
      </c>
      <c r="K40" s="527"/>
      <c r="L40" s="527"/>
      <c r="M40" s="510" t="s">
        <v>116</v>
      </c>
      <c r="N40" s="510"/>
      <c r="O40" s="510"/>
      <c r="P40" s="510"/>
      <c r="Q40" s="510"/>
    </row>
    <row r="41" spans="1:17" ht="18.75" customHeight="1" x14ac:dyDescent="0.25">
      <c r="A41" s="120"/>
      <c r="B41" s="120"/>
      <c r="C41" s="247"/>
      <c r="D41" s="120"/>
      <c r="E41" s="120"/>
      <c r="F41" s="120"/>
      <c r="G41" s="120"/>
      <c r="H41" s="120"/>
      <c r="I41" s="120"/>
      <c r="J41" s="609" t="s">
        <v>116</v>
      </c>
      <c r="K41" s="609"/>
      <c r="L41" s="614"/>
      <c r="M41" s="358" t="s">
        <v>71</v>
      </c>
      <c r="N41" s="527"/>
      <c r="O41" s="527"/>
      <c r="P41" s="527"/>
      <c r="Q41" s="527"/>
    </row>
    <row r="42" spans="1:17" ht="18.75" customHeight="1" x14ac:dyDescent="0.25">
      <c r="A42" s="120"/>
      <c r="B42" s="120"/>
      <c r="C42" s="247"/>
      <c r="D42" s="120"/>
      <c r="E42" s="120"/>
      <c r="F42" s="120"/>
      <c r="G42" s="120"/>
      <c r="H42" s="120"/>
      <c r="I42" s="120"/>
      <c r="J42" s="527" t="s">
        <v>71</v>
      </c>
      <c r="K42" s="527"/>
      <c r="L42" s="594"/>
      <c r="M42" s="129">
        <v>2</v>
      </c>
      <c r="N42" s="529" t="s">
        <v>217</v>
      </c>
      <c r="O42" s="529"/>
      <c r="P42" s="529"/>
      <c r="Q42" s="529"/>
    </row>
    <row r="43" spans="1:17" ht="18.75" customHeight="1" x14ac:dyDescent="0.25">
      <c r="A43" s="120"/>
      <c r="B43" s="120"/>
      <c r="C43" s="247"/>
      <c r="D43" s="120"/>
      <c r="E43" s="120"/>
      <c r="F43" s="120"/>
      <c r="G43" s="120"/>
      <c r="H43" s="120"/>
      <c r="I43" s="120"/>
      <c r="J43" s="246"/>
      <c r="K43" s="246"/>
      <c r="L43" s="246"/>
      <c r="M43" s="246"/>
      <c r="N43" s="615"/>
      <c r="O43" s="615"/>
      <c r="P43" s="615"/>
      <c r="Q43" s="615"/>
    </row>
    <row r="44" spans="1:17" ht="66.75" customHeight="1" x14ac:dyDescent="0.25">
      <c r="A44" s="120"/>
      <c r="B44" s="120"/>
      <c r="C44" s="247"/>
      <c r="D44" s="120"/>
      <c r="E44" s="120"/>
      <c r="F44" s="120"/>
      <c r="G44" s="120"/>
      <c r="H44" s="120"/>
      <c r="I44" s="120"/>
      <c r="J44" s="120"/>
      <c r="K44" s="120"/>
      <c r="L44" s="120"/>
      <c r="M44" s="124"/>
      <c r="N44" s="124"/>
      <c r="O44" s="124"/>
      <c r="P44" s="124"/>
      <c r="Q44" s="120"/>
    </row>
    <row r="45" spans="1:17" s="116" customFormat="1" ht="12" customHeight="1" x14ac:dyDescent="0.25">
      <c r="A45" s="119" t="s">
        <v>10</v>
      </c>
      <c r="B45" s="382" t="s">
        <v>130</v>
      </c>
      <c r="C45" s="382"/>
      <c r="D45" s="382"/>
      <c r="E45" s="382"/>
      <c r="F45" s="115" t="s">
        <v>11</v>
      </c>
      <c r="G45" s="118" t="s">
        <v>10</v>
      </c>
      <c r="H45" s="532" t="s">
        <v>129</v>
      </c>
      <c r="I45" s="532"/>
      <c r="J45" s="382" t="s">
        <v>128</v>
      </c>
      <c r="K45" s="382"/>
      <c r="L45" s="289" t="s">
        <v>12</v>
      </c>
      <c r="M45" s="290"/>
      <c r="N45" s="290"/>
      <c r="O45" s="290"/>
      <c r="P45" s="290"/>
      <c r="Q45" s="291"/>
    </row>
    <row r="46" spans="1:17" ht="12" customHeight="1" x14ac:dyDescent="0.25">
      <c r="A46" s="377">
        <v>1</v>
      </c>
      <c r="B46" s="372" t="s">
        <v>108</v>
      </c>
      <c r="C46" s="372"/>
      <c r="D46" s="372"/>
      <c r="E46" s="372"/>
      <c r="F46" s="564">
        <v>1602</v>
      </c>
      <c r="G46" s="604"/>
      <c r="H46" s="607"/>
      <c r="I46" s="607"/>
      <c r="J46" s="607"/>
      <c r="K46" s="607"/>
      <c r="L46" s="371" t="s">
        <v>126</v>
      </c>
      <c r="M46" s="372"/>
      <c r="N46" s="372"/>
      <c r="O46" s="372"/>
      <c r="P46" s="372"/>
      <c r="Q46" s="373"/>
    </row>
    <row r="47" spans="1:17" ht="12" customHeight="1" x14ac:dyDescent="0.25">
      <c r="A47" s="354"/>
      <c r="B47" s="356" t="s">
        <v>82</v>
      </c>
      <c r="C47" s="356"/>
      <c r="D47" s="356"/>
      <c r="E47" s="356"/>
      <c r="F47" s="566"/>
      <c r="G47" s="605"/>
      <c r="H47" s="591"/>
      <c r="I47" s="591"/>
      <c r="J47" s="591"/>
      <c r="K47" s="591"/>
      <c r="L47" s="590"/>
      <c r="M47" s="591"/>
      <c r="N47" s="591"/>
      <c r="O47" s="591"/>
      <c r="P47" s="591"/>
      <c r="Q47" s="592"/>
    </row>
    <row r="48" spans="1:17" ht="12" customHeight="1" x14ac:dyDescent="0.25">
      <c r="A48" s="354">
        <v>2</v>
      </c>
      <c r="B48" s="356" t="s">
        <v>80</v>
      </c>
      <c r="C48" s="356"/>
      <c r="D48" s="356"/>
      <c r="E48" s="356"/>
      <c r="F48" s="566">
        <v>629</v>
      </c>
      <c r="G48" s="605"/>
      <c r="H48" s="591"/>
      <c r="I48" s="591"/>
      <c r="J48" s="591"/>
      <c r="K48" s="591"/>
      <c r="L48" s="289" t="s">
        <v>13</v>
      </c>
      <c r="M48" s="290"/>
      <c r="N48" s="291"/>
      <c r="O48" s="289" t="s">
        <v>14</v>
      </c>
      <c r="P48" s="290"/>
      <c r="Q48" s="291"/>
    </row>
    <row r="49" spans="1:17" ht="12" customHeight="1" x14ac:dyDescent="0.25">
      <c r="A49" s="354"/>
      <c r="B49" s="356" t="s">
        <v>69</v>
      </c>
      <c r="C49" s="356"/>
      <c r="D49" s="356"/>
      <c r="E49" s="356"/>
      <c r="F49" s="566"/>
      <c r="G49" s="605"/>
      <c r="H49" s="591"/>
      <c r="I49" s="591"/>
      <c r="J49" s="591"/>
      <c r="K49" s="591"/>
      <c r="L49" s="595">
        <v>45092</v>
      </c>
      <c r="M49" s="596"/>
      <c r="N49" s="597"/>
      <c r="O49" s="598">
        <v>0.5</v>
      </c>
      <c r="P49" s="599"/>
      <c r="Q49" s="600"/>
    </row>
    <row r="50" spans="1:17" ht="12" customHeight="1" x14ac:dyDescent="0.25">
      <c r="A50" s="354"/>
      <c r="B50" s="356"/>
      <c r="C50" s="356"/>
      <c r="D50" s="356"/>
      <c r="E50" s="356"/>
      <c r="F50" s="113"/>
      <c r="G50" s="605"/>
      <c r="H50" s="591"/>
      <c r="I50" s="591"/>
      <c r="J50" s="591"/>
      <c r="K50" s="591"/>
      <c r="L50" s="289" t="s">
        <v>15</v>
      </c>
      <c r="M50" s="290"/>
      <c r="N50" s="290"/>
      <c r="O50" s="290"/>
      <c r="P50" s="290"/>
      <c r="Q50" s="291"/>
    </row>
    <row r="51" spans="1:17" ht="12" customHeight="1" x14ac:dyDescent="0.25">
      <c r="A51" s="354"/>
      <c r="B51" s="356"/>
      <c r="C51" s="356"/>
      <c r="D51" s="356"/>
      <c r="E51" s="356"/>
      <c r="F51" s="113"/>
      <c r="G51" s="605"/>
      <c r="H51" s="591"/>
      <c r="I51" s="591"/>
      <c r="J51" s="591"/>
      <c r="K51" s="591"/>
      <c r="L51" s="362"/>
      <c r="M51" s="363"/>
      <c r="N51" s="364"/>
      <c r="O51" s="298" t="s">
        <v>56</v>
      </c>
      <c r="P51" s="353"/>
      <c r="Q51" s="299"/>
    </row>
    <row r="52" spans="1:17" ht="12" customHeight="1" x14ac:dyDescent="0.25">
      <c r="A52" s="354"/>
      <c r="B52" s="356"/>
      <c r="C52" s="356"/>
      <c r="D52" s="356"/>
      <c r="E52" s="356"/>
      <c r="F52" s="113"/>
      <c r="G52" s="605"/>
      <c r="H52" s="591"/>
      <c r="I52" s="591"/>
      <c r="J52" s="591"/>
      <c r="K52" s="591"/>
      <c r="L52" s="362"/>
      <c r="M52" s="363"/>
      <c r="N52" s="364"/>
      <c r="O52" s="298"/>
      <c r="P52" s="353"/>
      <c r="Q52" s="299"/>
    </row>
    <row r="53" spans="1:17" ht="12" customHeight="1" x14ac:dyDescent="0.25">
      <c r="A53" s="355"/>
      <c r="B53" s="360"/>
      <c r="C53" s="360"/>
      <c r="D53" s="360"/>
      <c r="E53" s="360"/>
      <c r="F53" s="107"/>
      <c r="G53" s="606"/>
      <c r="H53" s="593"/>
      <c r="I53" s="593"/>
      <c r="J53" s="593"/>
      <c r="K53" s="593"/>
      <c r="L53" s="283" t="s">
        <v>16</v>
      </c>
      <c r="M53" s="352"/>
      <c r="N53" s="284"/>
      <c r="O53" s="283" t="s">
        <v>40</v>
      </c>
      <c r="P53" s="352"/>
      <c r="Q53" s="284"/>
    </row>
    <row r="150" spans="3:3" hidden="1" x14ac:dyDescent="0.25">
      <c r="C150" s="262" t="b">
        <v>0</v>
      </c>
    </row>
    <row r="151" spans="3:3" hidden="1" x14ac:dyDescent="0.25">
      <c r="C151" s="110" t="s">
        <v>119</v>
      </c>
    </row>
    <row r="1000" spans="1:1" ht="100" hidden="1" x14ac:dyDescent="0.25">
      <c r="A1000" s="108" t="s">
        <v>216</v>
      </c>
    </row>
  </sheetData>
  <sheetProtection selectLockedCells="1"/>
  <mergeCells count="152">
    <mergeCell ref="O53:Q53"/>
    <mergeCell ref="L51:N52"/>
    <mergeCell ref="M40:Q40"/>
    <mergeCell ref="L53:N53"/>
    <mergeCell ref="O51:Q52"/>
    <mergeCell ref="L50:Q50"/>
    <mergeCell ref="L47:Q47"/>
    <mergeCell ref="J53:K53"/>
    <mergeCell ref="M41:Q41"/>
    <mergeCell ref="J42:L42"/>
    <mergeCell ref="J51:K51"/>
    <mergeCell ref="J50:K50"/>
    <mergeCell ref="J48:K48"/>
    <mergeCell ref="L49:N49"/>
    <mergeCell ref="L46:Q46"/>
    <mergeCell ref="O49:Q49"/>
    <mergeCell ref="L48:N48"/>
    <mergeCell ref="O48:Q48"/>
    <mergeCell ref="J52:K52"/>
    <mergeCell ref="J46:K46"/>
    <mergeCell ref="J49:K49"/>
    <mergeCell ref="J47:K47"/>
    <mergeCell ref="J40:L40"/>
    <mergeCell ref="B33:B35"/>
    <mergeCell ref="A25:A27"/>
    <mergeCell ref="D25:D27"/>
    <mergeCell ref="B25:B27"/>
    <mergeCell ref="C28:C29"/>
    <mergeCell ref="A30:A31"/>
    <mergeCell ref="H51:I51"/>
    <mergeCell ref="A33:A35"/>
    <mergeCell ref="C33:C35"/>
    <mergeCell ref="B30:B31"/>
    <mergeCell ref="B36:B37"/>
    <mergeCell ref="A38:A39"/>
    <mergeCell ref="B51:E51"/>
    <mergeCell ref="B48:E48"/>
    <mergeCell ref="B49:E49"/>
    <mergeCell ref="A36:A37"/>
    <mergeCell ref="D33:D35"/>
    <mergeCell ref="H31:I31"/>
    <mergeCell ref="H39:I39"/>
    <mergeCell ref="F46:F47"/>
    <mergeCell ref="G46:G47"/>
    <mergeCell ref="G48:G49"/>
    <mergeCell ref="B47:E47"/>
    <mergeCell ref="B45:E45"/>
    <mergeCell ref="G52:G53"/>
    <mergeCell ref="G37:I37"/>
    <mergeCell ref="H38:I38"/>
    <mergeCell ref="G50:G51"/>
    <mergeCell ref="H53:I53"/>
    <mergeCell ref="H45:I45"/>
    <mergeCell ref="B53:E53"/>
    <mergeCell ref="A48:A49"/>
    <mergeCell ref="A50:A51"/>
    <mergeCell ref="B50:E50"/>
    <mergeCell ref="A46:A47"/>
    <mergeCell ref="B38:B39"/>
    <mergeCell ref="B52:E52"/>
    <mergeCell ref="A52:A53"/>
    <mergeCell ref="H52:I52"/>
    <mergeCell ref="H50:I50"/>
    <mergeCell ref="H46:I46"/>
    <mergeCell ref="B46:E46"/>
    <mergeCell ref="H49:I49"/>
    <mergeCell ref="H47:I47"/>
    <mergeCell ref="A28:A29"/>
    <mergeCell ref="B12:B13"/>
    <mergeCell ref="A22:A23"/>
    <mergeCell ref="H15:I15"/>
    <mergeCell ref="H23:I23"/>
    <mergeCell ref="B22:B23"/>
    <mergeCell ref="B28:B29"/>
    <mergeCell ref="G28:I28"/>
    <mergeCell ref="F25:F27"/>
    <mergeCell ref="B17:B19"/>
    <mergeCell ref="C25:C27"/>
    <mergeCell ref="G29:I29"/>
    <mergeCell ref="C22:C23"/>
    <mergeCell ref="G12:I12"/>
    <mergeCell ref="A17:A19"/>
    <mergeCell ref="A14:A15"/>
    <mergeCell ref="B20:B21"/>
    <mergeCell ref="G13:I13"/>
    <mergeCell ref="A1:Q1"/>
    <mergeCell ref="A3:Q3"/>
    <mergeCell ref="A2:Q2"/>
    <mergeCell ref="M24:Q24"/>
    <mergeCell ref="N26:Q26"/>
    <mergeCell ref="M25:Q25"/>
    <mergeCell ref="O5:P5"/>
    <mergeCell ref="O6:P6"/>
    <mergeCell ref="A5:D5"/>
    <mergeCell ref="A6:D6"/>
    <mergeCell ref="B9:B11"/>
    <mergeCell ref="E5:F5"/>
    <mergeCell ref="A20:A21"/>
    <mergeCell ref="B14:B15"/>
    <mergeCell ref="C12:C13"/>
    <mergeCell ref="F17:F19"/>
    <mergeCell ref="F7:H7"/>
    <mergeCell ref="E6:F6"/>
    <mergeCell ref="C9:C11"/>
    <mergeCell ref="F9:F11"/>
    <mergeCell ref="D9:D11"/>
    <mergeCell ref="E9:E11"/>
    <mergeCell ref="I11:K11"/>
    <mergeCell ref="A9:A11"/>
    <mergeCell ref="F48:F49"/>
    <mergeCell ref="H48:I48"/>
    <mergeCell ref="J33:L33"/>
    <mergeCell ref="K35:L35"/>
    <mergeCell ref="K34:L34"/>
    <mergeCell ref="J45:K45"/>
    <mergeCell ref="L45:Q45"/>
    <mergeCell ref="N42:Q42"/>
    <mergeCell ref="J41:L41"/>
    <mergeCell ref="N43:Q43"/>
    <mergeCell ref="G36:I36"/>
    <mergeCell ref="A12:A13"/>
    <mergeCell ref="G5:I5"/>
    <mergeCell ref="D17:D19"/>
    <mergeCell ref="C20:C21"/>
    <mergeCell ref="C17:C19"/>
    <mergeCell ref="J16:L16"/>
    <mergeCell ref="K19:L19"/>
    <mergeCell ref="H14:I14"/>
    <mergeCell ref="G6:I6"/>
    <mergeCell ref="J5:N5"/>
    <mergeCell ref="J6:N6"/>
    <mergeCell ref="I7:K7"/>
    <mergeCell ref="L7:N7"/>
    <mergeCell ref="J32:L32"/>
    <mergeCell ref="C14:C15"/>
    <mergeCell ref="J17:L17"/>
    <mergeCell ref="H22:I22"/>
    <mergeCell ref="G21:I21"/>
    <mergeCell ref="G20:I20"/>
    <mergeCell ref="L10:P11"/>
    <mergeCell ref="O7:P7"/>
    <mergeCell ref="M38:Q38"/>
    <mergeCell ref="N27:Q27"/>
    <mergeCell ref="K18:L18"/>
    <mergeCell ref="Q10:Q11"/>
    <mergeCell ref="H30:I30"/>
    <mergeCell ref="C30:C31"/>
    <mergeCell ref="I10:K10"/>
    <mergeCell ref="F33:F35"/>
    <mergeCell ref="C38:C39"/>
    <mergeCell ref="J39:L39"/>
    <mergeCell ref="C36:C37"/>
  </mergeCells>
  <conditionalFormatting sqref="E40">
    <cfRule type="expression" dxfId="48" priority="5" stopIfTrue="1">
      <formula>COUNTIF($M$41:$P$44,D40)&gt;0</formula>
    </cfRule>
  </conditionalFormatting>
  <conditionalFormatting sqref="E16 E24 E32">
    <cfRule type="expression" dxfId="47" priority="6" stopIfTrue="1">
      <formula>COUNTIF($M$41:$P$44,D15)&gt;0</formula>
    </cfRule>
  </conditionalFormatting>
  <conditionalFormatting sqref="E12:E15 E20:E23 E28:E31 E36:E39">
    <cfRule type="expression" dxfId="46" priority="7" stopIfTrue="1">
      <formula>COUNTIF($B$46:$E$53,D12)&gt;0</formula>
    </cfRule>
  </conditionalFormatting>
  <conditionalFormatting sqref="G12 G20 G28 G36">
    <cfRule type="expression" dxfId="45" priority="8" stopIfTrue="1">
      <formula>COUNTIF($B$46:$E$49,G12)&gt;0</formula>
    </cfRule>
    <cfRule type="expression" dxfId="44" priority="9" stopIfTrue="1">
      <formula>LEFT($G12,4)="поб."</formula>
    </cfRule>
  </conditionalFormatting>
  <conditionalFormatting sqref="G13 G21 G29 G37">
    <cfRule type="expression" dxfId="43" priority="10" stopIfTrue="1">
      <formula>COUNTIF($B$46:$E$49,G13)&gt;0</formula>
    </cfRule>
    <cfRule type="expression" dxfId="42" priority="11" stopIfTrue="1">
      <formula>LEFT($G12,4)="поб."</formula>
    </cfRule>
  </conditionalFormatting>
  <conditionalFormatting sqref="J16:L16 J32:L32">
    <cfRule type="expression" dxfId="41" priority="12" stopIfTrue="1">
      <formula>COUNTIF($B$46:$E$49,J16)&gt;0</formula>
    </cfRule>
    <cfRule type="expression" dxfId="40" priority="13" stopIfTrue="1">
      <formula>LEFT($J16,4)="поб."</formula>
    </cfRule>
  </conditionalFormatting>
  <conditionalFormatting sqref="J17:L17 J33:L33">
    <cfRule type="expression" dxfId="39" priority="14" stopIfTrue="1">
      <formula>COUNTIF($B$46:$E$49,J17)&gt;0</formula>
    </cfRule>
    <cfRule type="expression" dxfId="38" priority="15" stopIfTrue="1">
      <formula>LEFT($J16,4)="поб."</formula>
    </cfRule>
  </conditionalFormatting>
  <conditionalFormatting sqref="M24:Q24">
    <cfRule type="expression" dxfId="37" priority="16" stopIfTrue="1">
      <formula>COUNTIF($B$46:$E$49,M24)&gt;0</formula>
    </cfRule>
    <cfRule type="expression" dxfId="36" priority="17" stopIfTrue="1">
      <formula>LEFT($M24,4)="поб."</formula>
    </cfRule>
  </conditionalFormatting>
  <conditionalFormatting sqref="M25:Q25">
    <cfRule type="expression" dxfId="35" priority="18" stopIfTrue="1">
      <formula>COUNTIF($B$46:$E$49,M25)&gt;0</formula>
    </cfRule>
    <cfRule type="expression" dxfId="34" priority="19" stopIfTrue="1">
      <formula>LEFT($M24,4)="поб."</formula>
    </cfRule>
  </conditionalFormatting>
  <conditionalFormatting sqref="C12:C13">
    <cfRule type="expression" dxfId="33" priority="4">
      <formula>$C12&gt;$C$155</formula>
    </cfRule>
    <cfRule type="expression" dxfId="32" priority="20" stopIfTrue="1">
      <formula>AND(COUNTIF($C$11:$C$38,C12)&gt;1,$C12&lt;&gt;"Х",$C12&lt;&gt;"X")</formula>
    </cfRule>
    <cfRule type="expression" dxfId="31" priority="21" stopIfTrue="1">
      <formula>AND(C12&lt;&gt;0,C12&lt;&gt;1,$C12&lt;&gt;"Х",$C12&lt;&gt;"X")</formula>
    </cfRule>
  </conditionalFormatting>
  <conditionalFormatting sqref="C14:C15 C20:C23 C28:C31 C36:C37">
    <cfRule type="expression" dxfId="30" priority="22" stopIfTrue="1">
      <formula>AND(COUNTIF($C$11:$C$38,C14)&gt;1,$C14&lt;&gt;"X",$C14&lt;&gt;"Х")</formula>
    </cfRule>
    <cfRule type="expression" dxfId="29" priority="23" stopIfTrue="1">
      <formula>AND(C14&lt;&gt;0,C14&lt;3,C14&lt;&gt;"X",C14&lt;&gt;"Х")</formula>
    </cfRule>
  </conditionalFormatting>
  <conditionalFormatting sqref="C38:C39">
    <cfRule type="expression" dxfId="28" priority="3">
      <formula>$C38&gt;$C$155</formula>
    </cfRule>
    <cfRule type="expression" dxfId="27" priority="24" stopIfTrue="1">
      <formula>AND(COUNTIF($C$11:$C$38,C38)&gt;1,$C38&lt;&gt;"Х",$C38&lt;&gt;"X")</formula>
    </cfRule>
    <cfRule type="expression" dxfId="26" priority="25" stopIfTrue="1">
      <formula>AND(C38&lt;&gt;0,C38&lt;&gt;2,$C38&lt;&gt;"Х",$C38&lt;&gt;"X")</formula>
    </cfRule>
  </conditionalFormatting>
  <conditionalFormatting sqref="D24 D16 D40 K18 K34:L34 D32 N26">
    <cfRule type="expression" dxfId="25" priority="26" stopIfTrue="1">
      <formula>COUNTIF($M$41:$P$44,D16)&gt;0</formula>
    </cfRule>
  </conditionalFormatting>
  <conditionalFormatting sqref="C32 C24 C16">
    <cfRule type="expression" dxfId="24" priority="27" stopIfTrue="1">
      <formula>COUNTIF($C$12:$C$39,C16)&gt;1</formula>
    </cfRule>
  </conditionalFormatting>
  <conditionalFormatting sqref="C40">
    <cfRule type="expression" dxfId="23" priority="28" stopIfTrue="1">
      <formula>COUNTIF($C$12:$C$53,C40)&gt;1</formula>
    </cfRule>
  </conditionalFormatting>
  <conditionalFormatting sqref="D12:D15 D20:D23 D28:D31 D36:D39">
    <cfRule type="expression" dxfId="22" priority="29" stopIfTrue="1">
      <formula>COUNTIF($B$46:$E$53,D12)&gt;0</formula>
    </cfRule>
  </conditionalFormatting>
  <conditionalFormatting sqref="H15 H23:I23 K35:L35 H39:I39 K19:L19 H31 N27:Q27">
    <cfRule type="expression" dxfId="21" priority="30" stopIfTrue="1">
      <formula>$E$231=1</formula>
    </cfRule>
  </conditionalFormatting>
  <conditionalFormatting sqref="M38:Q39 J43:M43 J38:L38 N42:Q42">
    <cfRule type="expression" dxfId="20" priority="31" stopIfTrue="1">
      <formula>$C$150</formula>
    </cfRule>
  </conditionalFormatting>
  <conditionalFormatting sqref="A12:A15 A20:A23 A28:A31 A36:A39">
    <cfRule type="expression" dxfId="19" priority="32" stopIfTrue="1">
      <formula>COUNTIF($B$46:$E$53,$D12)&gt;0</formula>
    </cfRule>
  </conditionalFormatting>
  <conditionalFormatting sqref="J39:L39">
    <cfRule type="expression" dxfId="18" priority="33" stopIfTrue="1">
      <formula>$C$150</formula>
    </cfRule>
    <cfRule type="expression" dxfId="17" priority="34" stopIfTrue="1">
      <formula>LEFT($J$39,3)="пр."</formula>
    </cfRule>
    <cfRule type="expression" dxfId="16" priority="35" stopIfTrue="1">
      <formula>LEFT($J$39,4)="поб."</formula>
    </cfRule>
  </conditionalFormatting>
  <conditionalFormatting sqref="J40:L40 J42:L42">
    <cfRule type="expression" dxfId="15" priority="36" stopIfTrue="1">
      <formula>$C$150</formula>
    </cfRule>
    <cfRule type="expression" dxfId="14" priority="37" stopIfTrue="1">
      <formula>LEFT($J39,3)="пр."</formula>
    </cfRule>
    <cfRule type="expression" dxfId="13" priority="38" stopIfTrue="1">
      <formula>LEFT($J39,4)="поб."</formula>
    </cfRule>
  </conditionalFormatting>
  <conditionalFormatting sqref="J41:L41">
    <cfRule type="expression" dxfId="12" priority="39" stopIfTrue="1">
      <formula>$C$150</formula>
    </cfRule>
    <cfRule type="expression" dxfId="11" priority="40" stopIfTrue="1">
      <formula>LEFT($J41,3)="пр."</formula>
    </cfRule>
    <cfRule type="expression" dxfId="10" priority="41" stopIfTrue="1">
      <formula>LEFT($J41,4)="поб."</formula>
    </cfRule>
  </conditionalFormatting>
  <conditionalFormatting sqref="M40:Q40">
    <cfRule type="expression" dxfId="9" priority="42" stopIfTrue="1">
      <formula>$C$150</formula>
    </cfRule>
    <cfRule type="expression" dxfId="8" priority="43" stopIfTrue="1">
      <formula>LEFT($M40,3)="пр."</formula>
    </cfRule>
    <cfRule type="expression" dxfId="7" priority="44" stopIfTrue="1">
      <formula>LEFT($M40,4)="поб."</formula>
    </cfRule>
  </conditionalFormatting>
  <conditionalFormatting sqref="M41:Q41">
    <cfRule type="expression" dxfId="6" priority="45" stopIfTrue="1">
      <formula>$C$150</formula>
    </cfRule>
    <cfRule type="expression" dxfId="5" priority="46" stopIfTrue="1">
      <formula>LEFT($M40,3)="пр."</formula>
    </cfRule>
    <cfRule type="expression" dxfId="4" priority="47" stopIfTrue="1">
      <formula>LEFT($M40,4)="поб."</formula>
    </cfRule>
  </conditionalFormatting>
  <conditionalFormatting sqref="N43:Q43">
    <cfRule type="expression" dxfId="3" priority="48" stopIfTrue="1">
      <formula>$C$150</formula>
    </cfRule>
    <cfRule type="expression" dxfId="2" priority="49" stopIfTrue="1">
      <formula>$E$231=1</formula>
    </cfRule>
  </conditionalFormatting>
  <conditionalFormatting sqref="B46:E49">
    <cfRule type="expression" dxfId="1" priority="1" stopIfTrue="1">
      <formula>COUNTIF($D$12:$D$39,B46)=0</formula>
    </cfRule>
  </conditionalFormatting>
  <conditionalFormatting sqref="F46:F49">
    <cfRule type="expression" dxfId="0" priority="2" stopIfTrue="1">
      <formula>COUNTIF($D$12:$D$39,B46)=0</formula>
    </cfRule>
  </conditionalFormatting>
  <printOptions horizontalCentered="1"/>
  <pageMargins left="0.15748031496062992" right="0.15748031496062992" top="0.47244094488188981" bottom="0.27559055118110237" header="0.15748031496062992" footer="0.19685039370078741"/>
  <pageSetup paperSize="9" scale="79" orientation="portrait" r:id="rId1"/>
  <headerFooter>
    <oddHeader>&amp;L&amp;G&amp;C&amp;"Arial Cyr,полужирный"&amp;12ТУРНИР ПО ВИДУ СПОРТА
"ТЕННИС" (0130002611Я)</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50EC4-A6E4-47D9-8572-555C10F0DD59}">
  <sheetPr>
    <tabColor indexed="49"/>
    <pageSetUpPr fitToPage="1"/>
  </sheetPr>
  <dimension ref="A1:O317"/>
  <sheetViews>
    <sheetView showGridLines="0" tabSelected="1" zoomScale="115" zoomScaleNormal="115" workbookViewId="0">
      <pane ySplit="10" topLeftCell="A16" activePane="bottomLeft" state="frozen"/>
      <selection activeCell="A9" sqref="A9:A13"/>
      <selection pane="bottomLeft" activeCell="F8" sqref="F8"/>
    </sheetView>
  </sheetViews>
  <sheetFormatPr defaultColWidth="9.1796875" defaultRowHeight="12.5" x14ac:dyDescent="0.25"/>
  <cols>
    <col min="1" max="1" width="7.7265625" style="4" customWidth="1"/>
    <col min="2" max="2" width="12.7265625" style="4" customWidth="1"/>
    <col min="3" max="3" width="24.7265625" style="4" customWidth="1"/>
    <col min="4" max="4" width="16.7265625" style="5" customWidth="1"/>
    <col min="5" max="5" width="12.7265625" style="5" customWidth="1"/>
    <col min="6" max="6" width="15.7265625" style="5" customWidth="1"/>
    <col min="7" max="7" width="18.7265625" style="5" customWidth="1"/>
    <col min="8" max="8" width="10.7265625" style="5" customWidth="1"/>
    <col min="9" max="16384" width="9.1796875" style="4"/>
  </cols>
  <sheetData>
    <row r="1" spans="1:15" ht="27.65" customHeight="1" x14ac:dyDescent="0.25"/>
    <row r="2" spans="1:15" ht="13" x14ac:dyDescent="0.25">
      <c r="A2" s="493" t="s">
        <v>223</v>
      </c>
      <c r="B2" s="493"/>
      <c r="C2" s="493"/>
      <c r="D2" s="493"/>
      <c r="E2" s="493"/>
      <c r="F2" s="493"/>
      <c r="G2" s="493"/>
      <c r="H2" s="493"/>
      <c r="I2" s="6"/>
      <c r="J2" s="6"/>
      <c r="K2" s="6"/>
      <c r="L2" s="6"/>
      <c r="M2" s="6"/>
      <c r="N2" s="6"/>
      <c r="O2" s="6"/>
    </row>
    <row r="3" spans="1:15" s="8" customFormat="1" ht="10" x14ac:dyDescent="0.2">
      <c r="A3" s="494" t="s">
        <v>0</v>
      </c>
      <c r="B3" s="494"/>
      <c r="C3" s="494"/>
      <c r="D3" s="494"/>
      <c r="E3" s="494"/>
      <c r="F3" s="494"/>
      <c r="G3" s="494"/>
      <c r="H3" s="494"/>
      <c r="I3" s="7"/>
      <c r="J3" s="7"/>
      <c r="K3" s="7"/>
      <c r="L3" s="7"/>
      <c r="M3" s="7"/>
      <c r="N3" s="7"/>
      <c r="O3" s="7"/>
    </row>
    <row r="4" spans="1:15" ht="18" customHeight="1" x14ac:dyDescent="0.25">
      <c r="A4" s="495" t="s">
        <v>261</v>
      </c>
      <c r="B4" s="495"/>
      <c r="C4" s="495"/>
      <c r="D4" s="495"/>
      <c r="E4" s="495"/>
      <c r="F4" s="495"/>
      <c r="G4" s="495"/>
      <c r="H4" s="495"/>
    </row>
    <row r="5" spans="1:15" s="9" customFormat="1" ht="4.5" customHeight="1" x14ac:dyDescent="0.25">
      <c r="C5" s="496"/>
      <c r="D5" s="496"/>
      <c r="E5" s="496"/>
      <c r="F5" s="496"/>
      <c r="G5" s="496"/>
    </row>
    <row r="6" spans="1:15" s="11" customFormat="1" ht="11.5" x14ac:dyDescent="0.25">
      <c r="A6" s="497" t="s">
        <v>1</v>
      </c>
      <c r="B6" s="497"/>
      <c r="C6" s="10" t="s">
        <v>2</v>
      </c>
      <c r="D6" s="10" t="s">
        <v>3</v>
      </c>
      <c r="E6" s="497" t="s">
        <v>4</v>
      </c>
      <c r="F6" s="497"/>
      <c r="G6" s="10" t="s">
        <v>5</v>
      </c>
      <c r="H6" s="10" t="s">
        <v>6</v>
      </c>
    </row>
    <row r="7" spans="1:15" s="14" customFormat="1" ht="20.149999999999999" customHeight="1" x14ac:dyDescent="0.25">
      <c r="A7" s="484" t="s">
        <v>41</v>
      </c>
      <c r="B7" s="484"/>
      <c r="C7" s="12" t="s">
        <v>42</v>
      </c>
      <c r="D7" s="13" t="s">
        <v>26</v>
      </c>
      <c r="E7" s="485" t="s">
        <v>58</v>
      </c>
      <c r="F7" s="486"/>
      <c r="G7" s="12" t="s">
        <v>27</v>
      </c>
      <c r="H7" s="12" t="s">
        <v>19</v>
      </c>
    </row>
    <row r="8" spans="1:15" ht="15" customHeight="1" thickBot="1" x14ac:dyDescent="0.3"/>
    <row r="9" spans="1:15" ht="33.75" customHeight="1" x14ac:dyDescent="0.25">
      <c r="A9" s="487" t="s">
        <v>35</v>
      </c>
      <c r="B9" s="489" t="s">
        <v>36</v>
      </c>
      <c r="C9" s="489"/>
      <c r="D9" s="490"/>
      <c r="E9" s="482" t="s">
        <v>37</v>
      </c>
      <c r="F9" s="482" t="s">
        <v>38</v>
      </c>
      <c r="G9" s="482" t="s">
        <v>44</v>
      </c>
      <c r="H9" s="15" t="s">
        <v>39</v>
      </c>
    </row>
    <row r="10" spans="1:15" s="5" customFormat="1" ht="10.5" customHeight="1" thickBot="1" x14ac:dyDescent="0.3">
      <c r="A10" s="488"/>
      <c r="B10" s="491"/>
      <c r="C10" s="491"/>
      <c r="D10" s="492"/>
      <c r="E10" s="483"/>
      <c r="F10" s="483"/>
      <c r="G10" s="483"/>
      <c r="H10" s="16">
        <v>45078</v>
      </c>
    </row>
    <row r="11" spans="1:15" s="31" customFormat="1" ht="15" customHeight="1" x14ac:dyDescent="0.35">
      <c r="A11" s="468">
        <v>1</v>
      </c>
      <c r="B11" s="473" t="s">
        <v>102</v>
      </c>
      <c r="C11" s="474"/>
      <c r="D11" s="475"/>
      <c r="E11" s="29">
        <v>2790</v>
      </c>
      <c r="F11" s="30">
        <v>40081</v>
      </c>
      <c r="G11" s="29" t="s">
        <v>48</v>
      </c>
      <c r="H11" s="476">
        <v>1602</v>
      </c>
    </row>
    <row r="12" spans="1:15" s="31" customFormat="1" ht="15" customHeight="1" thickBot="1" x14ac:dyDescent="0.4">
      <c r="A12" s="469"/>
      <c r="B12" s="481" t="s">
        <v>53</v>
      </c>
      <c r="C12" s="479"/>
      <c r="D12" s="480"/>
      <c r="E12" s="32">
        <v>3022</v>
      </c>
      <c r="F12" s="33">
        <v>40464</v>
      </c>
      <c r="G12" s="32" t="s">
        <v>48</v>
      </c>
      <c r="H12" s="477"/>
    </row>
    <row r="13" spans="1:15" s="31" customFormat="1" ht="15" customHeight="1" x14ac:dyDescent="0.35">
      <c r="A13" s="468">
        <v>2</v>
      </c>
      <c r="B13" s="473" t="s">
        <v>100</v>
      </c>
      <c r="C13" s="474"/>
      <c r="D13" s="475"/>
      <c r="E13" s="29">
        <v>2977</v>
      </c>
      <c r="F13" s="30">
        <v>40735</v>
      </c>
      <c r="G13" s="29" t="s">
        <v>46</v>
      </c>
      <c r="H13" s="476">
        <v>629</v>
      </c>
    </row>
    <row r="14" spans="1:15" s="31" customFormat="1" ht="15" customHeight="1" thickBot="1" x14ac:dyDescent="0.4">
      <c r="A14" s="469"/>
      <c r="B14" s="481" t="s">
        <v>49</v>
      </c>
      <c r="C14" s="479"/>
      <c r="D14" s="480"/>
      <c r="E14" s="32">
        <v>2678</v>
      </c>
      <c r="F14" s="33">
        <v>40570</v>
      </c>
      <c r="G14" s="32" t="s">
        <v>48</v>
      </c>
      <c r="H14" s="477"/>
    </row>
    <row r="15" spans="1:15" s="31" customFormat="1" ht="15" customHeight="1" x14ac:dyDescent="0.35">
      <c r="A15" s="468">
        <v>3</v>
      </c>
      <c r="B15" s="473" t="s">
        <v>101</v>
      </c>
      <c r="C15" s="474"/>
      <c r="D15" s="475"/>
      <c r="E15" s="29">
        <v>2935</v>
      </c>
      <c r="F15" s="30">
        <v>39859</v>
      </c>
      <c r="G15" s="29" t="s">
        <v>48</v>
      </c>
      <c r="H15" s="476">
        <v>385</v>
      </c>
    </row>
    <row r="16" spans="1:15" s="31" customFormat="1" ht="15" customHeight="1" thickBot="1" x14ac:dyDescent="0.4">
      <c r="A16" s="469"/>
      <c r="B16" s="481" t="s">
        <v>47</v>
      </c>
      <c r="C16" s="479"/>
      <c r="D16" s="480"/>
      <c r="E16" s="32">
        <v>2733</v>
      </c>
      <c r="F16" s="33">
        <v>39847</v>
      </c>
      <c r="G16" s="32" t="s">
        <v>48</v>
      </c>
      <c r="H16" s="477"/>
    </row>
    <row r="17" spans="1:8" s="31" customFormat="1" ht="15" customHeight="1" x14ac:dyDescent="0.35">
      <c r="A17" s="468">
        <v>4</v>
      </c>
      <c r="B17" s="473" t="s">
        <v>99</v>
      </c>
      <c r="C17" s="474"/>
      <c r="D17" s="475"/>
      <c r="E17" s="29">
        <v>2795</v>
      </c>
      <c r="F17" s="30">
        <v>40795</v>
      </c>
      <c r="G17" s="29" t="s">
        <v>46</v>
      </c>
      <c r="H17" s="476">
        <v>274</v>
      </c>
    </row>
    <row r="18" spans="1:8" s="31" customFormat="1" ht="15" customHeight="1" thickBot="1" x14ac:dyDescent="0.4">
      <c r="A18" s="469"/>
      <c r="B18" s="481" t="s">
        <v>55</v>
      </c>
      <c r="C18" s="479"/>
      <c r="D18" s="480"/>
      <c r="E18" s="32">
        <v>2969</v>
      </c>
      <c r="F18" s="33">
        <v>40669</v>
      </c>
      <c r="G18" s="32" t="s">
        <v>46</v>
      </c>
      <c r="H18" s="477"/>
    </row>
    <row r="19" spans="1:8" s="31" customFormat="1" ht="15" customHeight="1" x14ac:dyDescent="0.35">
      <c r="A19" s="468">
        <v>5</v>
      </c>
      <c r="B19" s="473" t="s">
        <v>95</v>
      </c>
      <c r="C19" s="474"/>
      <c r="D19" s="475"/>
      <c r="E19" s="29">
        <v>2934</v>
      </c>
      <c r="F19" s="30">
        <v>40168</v>
      </c>
      <c r="G19" s="29" t="s">
        <v>48</v>
      </c>
      <c r="H19" s="476">
        <v>267</v>
      </c>
    </row>
    <row r="20" spans="1:8" s="31" customFormat="1" ht="15" customHeight="1" thickBot="1" x14ac:dyDescent="0.4">
      <c r="A20" s="469"/>
      <c r="B20" s="478" t="s">
        <v>45</v>
      </c>
      <c r="C20" s="479"/>
      <c r="D20" s="480"/>
      <c r="E20" s="32">
        <v>2967</v>
      </c>
      <c r="F20" s="33">
        <v>40416</v>
      </c>
      <c r="G20" s="32" t="s">
        <v>46</v>
      </c>
      <c r="H20" s="477"/>
    </row>
    <row r="21" spans="1:8" s="31" customFormat="1" ht="15" customHeight="1" x14ac:dyDescent="0.35">
      <c r="A21" s="468">
        <v>6</v>
      </c>
      <c r="B21" s="473" t="s">
        <v>93</v>
      </c>
      <c r="C21" s="474"/>
      <c r="D21" s="475"/>
      <c r="E21" s="29">
        <v>3055</v>
      </c>
      <c r="F21" s="30">
        <v>40641</v>
      </c>
      <c r="G21" s="29" t="s">
        <v>48</v>
      </c>
      <c r="H21" s="476">
        <v>117</v>
      </c>
    </row>
    <row r="22" spans="1:8" s="31" customFormat="1" ht="15" customHeight="1" thickBot="1" x14ac:dyDescent="0.4">
      <c r="A22" s="469"/>
      <c r="B22" s="481" t="s">
        <v>50</v>
      </c>
      <c r="C22" s="479"/>
      <c r="D22" s="480"/>
      <c r="E22" s="32">
        <v>2901</v>
      </c>
      <c r="F22" s="33">
        <v>40339</v>
      </c>
      <c r="G22" s="32" t="s">
        <v>51</v>
      </c>
      <c r="H22" s="477"/>
    </row>
    <row r="23" spans="1:8" s="31" customFormat="1" ht="15" customHeight="1" x14ac:dyDescent="0.35">
      <c r="A23" s="468">
        <v>7</v>
      </c>
      <c r="B23" s="473" t="s">
        <v>94</v>
      </c>
      <c r="C23" s="474"/>
      <c r="D23" s="475"/>
      <c r="E23" s="29">
        <v>3054</v>
      </c>
      <c r="F23" s="30">
        <v>40641</v>
      </c>
      <c r="G23" s="29" t="s">
        <v>48</v>
      </c>
      <c r="H23" s="476">
        <v>100</v>
      </c>
    </row>
    <row r="24" spans="1:8" s="31" customFormat="1" ht="15" customHeight="1" thickBot="1" x14ac:dyDescent="0.4">
      <c r="A24" s="469"/>
      <c r="B24" s="481" t="s">
        <v>52</v>
      </c>
      <c r="C24" s="479"/>
      <c r="D24" s="480"/>
      <c r="E24" s="32">
        <v>2997</v>
      </c>
      <c r="F24" s="33">
        <v>40706</v>
      </c>
      <c r="G24" s="32" t="s">
        <v>48</v>
      </c>
      <c r="H24" s="477"/>
    </row>
    <row r="25" spans="1:8" s="31" customFormat="1" ht="15" customHeight="1" x14ac:dyDescent="0.35">
      <c r="A25" s="468">
        <v>8</v>
      </c>
      <c r="B25" s="473" t="s">
        <v>96</v>
      </c>
      <c r="C25" s="474"/>
      <c r="D25" s="475"/>
      <c r="E25" s="29">
        <v>3004</v>
      </c>
      <c r="F25" s="30">
        <v>40033</v>
      </c>
      <c r="G25" s="29" t="s">
        <v>48</v>
      </c>
      <c r="H25" s="476">
        <v>30</v>
      </c>
    </row>
    <row r="26" spans="1:8" s="31" customFormat="1" ht="15" customHeight="1" thickBot="1" x14ac:dyDescent="0.4">
      <c r="A26" s="469"/>
      <c r="B26" s="481" t="s">
        <v>54</v>
      </c>
      <c r="C26" s="479"/>
      <c r="D26" s="480"/>
      <c r="E26" s="32">
        <v>3104</v>
      </c>
      <c r="F26" s="33">
        <v>40207</v>
      </c>
      <c r="G26" s="32" t="s">
        <v>48</v>
      </c>
      <c r="H26" s="477"/>
    </row>
    <row r="27" spans="1:8" s="19" customFormat="1" ht="10.5" hidden="1" customHeight="1" x14ac:dyDescent="0.25">
      <c r="A27" s="468">
        <v>9</v>
      </c>
      <c r="B27" s="453"/>
      <c r="C27" s="454"/>
      <c r="D27" s="455"/>
      <c r="E27" s="17"/>
      <c r="F27" s="18"/>
      <c r="G27" s="17"/>
      <c r="H27" s="456"/>
    </row>
    <row r="28" spans="1:8" s="19" customFormat="1" ht="10.5" hidden="1" customHeight="1" thickBot="1" x14ac:dyDescent="0.3">
      <c r="A28" s="469"/>
      <c r="B28" s="461"/>
      <c r="C28" s="459"/>
      <c r="D28" s="460"/>
      <c r="E28" s="20"/>
      <c r="F28" s="21"/>
      <c r="G28" s="20"/>
      <c r="H28" s="457"/>
    </row>
    <row r="29" spans="1:8" s="19" customFormat="1" ht="10.5" hidden="1" customHeight="1" x14ac:dyDescent="0.25">
      <c r="A29" s="468">
        <v>10</v>
      </c>
      <c r="B29" s="453"/>
      <c r="C29" s="454"/>
      <c r="D29" s="455"/>
      <c r="E29" s="17"/>
      <c r="F29" s="18"/>
      <c r="G29" s="17"/>
      <c r="H29" s="456"/>
    </row>
    <row r="30" spans="1:8" s="19" customFormat="1" ht="10.5" hidden="1" customHeight="1" thickBot="1" x14ac:dyDescent="0.3">
      <c r="A30" s="469"/>
      <c r="B30" s="461"/>
      <c r="C30" s="459"/>
      <c r="D30" s="460"/>
      <c r="E30" s="20"/>
      <c r="F30" s="21"/>
      <c r="G30" s="20"/>
      <c r="H30" s="457"/>
    </row>
    <row r="31" spans="1:8" s="19" customFormat="1" ht="10.5" hidden="1" customHeight="1" x14ac:dyDescent="0.25">
      <c r="A31" s="468">
        <v>11</v>
      </c>
      <c r="B31" s="453"/>
      <c r="C31" s="454"/>
      <c r="D31" s="455"/>
      <c r="E31" s="17"/>
      <c r="F31" s="18"/>
      <c r="G31" s="17"/>
      <c r="H31" s="456"/>
    </row>
    <row r="32" spans="1:8" s="19" customFormat="1" ht="10.5" hidden="1" customHeight="1" thickBot="1" x14ac:dyDescent="0.3">
      <c r="A32" s="469"/>
      <c r="B32" s="461"/>
      <c r="C32" s="459"/>
      <c r="D32" s="460"/>
      <c r="E32" s="20"/>
      <c r="F32" s="21"/>
      <c r="G32" s="20"/>
      <c r="H32" s="457"/>
    </row>
    <row r="33" spans="1:8" s="19" customFormat="1" ht="10.5" hidden="1" customHeight="1" x14ac:dyDescent="0.25">
      <c r="A33" s="468">
        <v>12</v>
      </c>
      <c r="B33" s="453"/>
      <c r="C33" s="454"/>
      <c r="D33" s="455"/>
      <c r="E33" s="17"/>
      <c r="F33" s="18"/>
      <c r="G33" s="17"/>
      <c r="H33" s="456"/>
    </row>
    <row r="34" spans="1:8" s="19" customFormat="1" ht="10.5" hidden="1" customHeight="1" thickBot="1" x14ac:dyDescent="0.3">
      <c r="A34" s="469"/>
      <c r="B34" s="461"/>
      <c r="C34" s="459"/>
      <c r="D34" s="460"/>
      <c r="E34" s="20"/>
      <c r="F34" s="21"/>
      <c r="G34" s="20"/>
      <c r="H34" s="457"/>
    </row>
    <row r="35" spans="1:8" s="19" customFormat="1" ht="10.5" hidden="1" customHeight="1" x14ac:dyDescent="0.25">
      <c r="A35" s="468">
        <v>13</v>
      </c>
      <c r="B35" s="453"/>
      <c r="C35" s="454"/>
      <c r="D35" s="455"/>
      <c r="E35" s="17"/>
      <c r="F35" s="18"/>
      <c r="G35" s="17"/>
      <c r="H35" s="456"/>
    </row>
    <row r="36" spans="1:8" s="19" customFormat="1" ht="10.5" hidden="1" customHeight="1" thickBot="1" x14ac:dyDescent="0.3">
      <c r="A36" s="469"/>
      <c r="B36" s="461"/>
      <c r="C36" s="459"/>
      <c r="D36" s="460"/>
      <c r="E36" s="20"/>
      <c r="F36" s="21"/>
      <c r="G36" s="20"/>
      <c r="H36" s="457"/>
    </row>
    <row r="37" spans="1:8" s="19" customFormat="1" ht="10.5" hidden="1" customHeight="1" x14ac:dyDescent="0.25">
      <c r="A37" s="468">
        <v>14</v>
      </c>
      <c r="B37" s="453"/>
      <c r="C37" s="454"/>
      <c r="D37" s="455"/>
      <c r="E37" s="17"/>
      <c r="F37" s="18"/>
      <c r="G37" s="17"/>
      <c r="H37" s="456"/>
    </row>
    <row r="38" spans="1:8" s="19" customFormat="1" ht="10.5" hidden="1" customHeight="1" thickBot="1" x14ac:dyDescent="0.3">
      <c r="A38" s="469"/>
      <c r="B38" s="461"/>
      <c r="C38" s="459"/>
      <c r="D38" s="460"/>
      <c r="E38" s="20"/>
      <c r="F38" s="21"/>
      <c r="G38" s="20"/>
      <c r="H38" s="457"/>
    </row>
    <row r="39" spans="1:8" s="19" customFormat="1" ht="10.5" hidden="1" customHeight="1" x14ac:dyDescent="0.25">
      <c r="A39" s="468">
        <v>15</v>
      </c>
      <c r="B39" s="453"/>
      <c r="C39" s="454"/>
      <c r="D39" s="455"/>
      <c r="E39" s="17"/>
      <c r="F39" s="18"/>
      <c r="G39" s="17"/>
      <c r="H39" s="456"/>
    </row>
    <row r="40" spans="1:8" s="19" customFormat="1" ht="10.5" hidden="1" customHeight="1" thickBot="1" x14ac:dyDescent="0.3">
      <c r="A40" s="469"/>
      <c r="B40" s="461"/>
      <c r="C40" s="459"/>
      <c r="D40" s="460"/>
      <c r="E40" s="20"/>
      <c r="F40" s="21"/>
      <c r="G40" s="20"/>
      <c r="H40" s="457"/>
    </row>
    <row r="41" spans="1:8" s="19" customFormat="1" ht="10.5" hidden="1" customHeight="1" x14ac:dyDescent="0.25">
      <c r="A41" s="468">
        <v>16</v>
      </c>
      <c r="B41" s="453"/>
      <c r="C41" s="454"/>
      <c r="D41" s="455"/>
      <c r="E41" s="17"/>
      <c r="F41" s="18"/>
      <c r="G41" s="17"/>
      <c r="H41" s="456"/>
    </row>
    <row r="42" spans="1:8" s="19" customFormat="1" ht="10.5" hidden="1" customHeight="1" thickBot="1" x14ac:dyDescent="0.3">
      <c r="A42" s="469"/>
      <c r="B42" s="461"/>
      <c r="C42" s="459"/>
      <c r="D42" s="460"/>
      <c r="E42" s="20"/>
      <c r="F42" s="21"/>
      <c r="G42" s="20"/>
      <c r="H42" s="457"/>
    </row>
    <row r="43" spans="1:8" s="19" customFormat="1" ht="10.5" hidden="1" customHeight="1" x14ac:dyDescent="0.25">
      <c r="A43" s="468">
        <v>17</v>
      </c>
      <c r="B43" s="453"/>
      <c r="C43" s="454"/>
      <c r="D43" s="455"/>
      <c r="E43" s="17"/>
      <c r="F43" s="18"/>
      <c r="G43" s="17"/>
      <c r="H43" s="456"/>
    </row>
    <row r="44" spans="1:8" s="19" customFormat="1" ht="10.5" hidden="1" customHeight="1" thickBot="1" x14ac:dyDescent="0.3">
      <c r="A44" s="469"/>
      <c r="B44" s="461"/>
      <c r="C44" s="459"/>
      <c r="D44" s="460"/>
      <c r="E44" s="20"/>
      <c r="F44" s="21"/>
      <c r="G44" s="20"/>
      <c r="H44" s="457"/>
    </row>
    <row r="45" spans="1:8" s="19" customFormat="1" ht="10.5" hidden="1" customHeight="1" x14ac:dyDescent="0.25">
      <c r="A45" s="468">
        <v>18</v>
      </c>
      <c r="B45" s="453"/>
      <c r="C45" s="454"/>
      <c r="D45" s="455"/>
      <c r="E45" s="17"/>
      <c r="F45" s="18"/>
      <c r="G45" s="17"/>
      <c r="H45" s="456"/>
    </row>
    <row r="46" spans="1:8" s="19" customFormat="1" ht="10.5" hidden="1" customHeight="1" thickBot="1" x14ac:dyDescent="0.3">
      <c r="A46" s="469"/>
      <c r="B46" s="461"/>
      <c r="C46" s="459"/>
      <c r="D46" s="460"/>
      <c r="E46" s="20"/>
      <c r="F46" s="21"/>
      <c r="G46" s="20"/>
      <c r="H46" s="457"/>
    </row>
    <row r="47" spans="1:8" s="19" customFormat="1" ht="10.5" hidden="1" customHeight="1" x14ac:dyDescent="0.25">
      <c r="A47" s="468">
        <v>19</v>
      </c>
      <c r="B47" s="453"/>
      <c r="C47" s="454"/>
      <c r="D47" s="455"/>
      <c r="E47" s="17"/>
      <c r="F47" s="18"/>
      <c r="G47" s="17"/>
      <c r="H47" s="456"/>
    </row>
    <row r="48" spans="1:8" s="19" customFormat="1" ht="10.5" hidden="1" customHeight="1" thickBot="1" x14ac:dyDescent="0.3">
      <c r="A48" s="469"/>
      <c r="B48" s="461"/>
      <c r="C48" s="459"/>
      <c r="D48" s="460"/>
      <c r="E48" s="20"/>
      <c r="F48" s="21"/>
      <c r="G48" s="20"/>
      <c r="H48" s="457"/>
    </row>
    <row r="49" spans="1:8" s="19" customFormat="1" ht="10.5" hidden="1" customHeight="1" x14ac:dyDescent="0.25">
      <c r="A49" s="468">
        <v>20</v>
      </c>
      <c r="B49" s="453"/>
      <c r="C49" s="454"/>
      <c r="D49" s="455"/>
      <c r="E49" s="17"/>
      <c r="F49" s="18"/>
      <c r="G49" s="17"/>
      <c r="H49" s="456"/>
    </row>
    <row r="50" spans="1:8" s="19" customFormat="1" ht="10.5" hidden="1" customHeight="1" thickBot="1" x14ac:dyDescent="0.3">
      <c r="A50" s="469"/>
      <c r="B50" s="461"/>
      <c r="C50" s="459"/>
      <c r="D50" s="460"/>
      <c r="E50" s="20"/>
      <c r="F50" s="21"/>
      <c r="G50" s="20"/>
      <c r="H50" s="457"/>
    </row>
    <row r="51" spans="1:8" s="19" customFormat="1" ht="10.5" hidden="1" customHeight="1" x14ac:dyDescent="0.25">
      <c r="A51" s="468">
        <v>21</v>
      </c>
      <c r="B51" s="453"/>
      <c r="C51" s="454"/>
      <c r="D51" s="455"/>
      <c r="E51" s="17"/>
      <c r="F51" s="18"/>
      <c r="G51" s="17"/>
      <c r="H51" s="456"/>
    </row>
    <row r="52" spans="1:8" s="19" customFormat="1" ht="10.5" hidden="1" customHeight="1" thickBot="1" x14ac:dyDescent="0.3">
      <c r="A52" s="469"/>
      <c r="B52" s="461"/>
      <c r="C52" s="459"/>
      <c r="D52" s="460"/>
      <c r="E52" s="20"/>
      <c r="F52" s="21"/>
      <c r="G52" s="20"/>
      <c r="H52" s="457"/>
    </row>
    <row r="53" spans="1:8" s="19" customFormat="1" ht="10.5" hidden="1" customHeight="1" x14ac:dyDescent="0.25">
      <c r="A53" s="468">
        <v>22</v>
      </c>
      <c r="B53" s="453"/>
      <c r="C53" s="454"/>
      <c r="D53" s="455"/>
      <c r="E53" s="17"/>
      <c r="F53" s="18"/>
      <c r="G53" s="17"/>
      <c r="H53" s="456"/>
    </row>
    <row r="54" spans="1:8" s="19" customFormat="1" ht="10.5" hidden="1" customHeight="1" thickBot="1" x14ac:dyDescent="0.3">
      <c r="A54" s="469"/>
      <c r="B54" s="461"/>
      <c r="C54" s="459"/>
      <c r="D54" s="460"/>
      <c r="E54" s="20"/>
      <c r="F54" s="21"/>
      <c r="G54" s="20"/>
      <c r="H54" s="457"/>
    </row>
    <row r="55" spans="1:8" s="19" customFormat="1" ht="10.5" hidden="1" customHeight="1" x14ac:dyDescent="0.25">
      <c r="A55" s="468">
        <v>23</v>
      </c>
      <c r="B55" s="453"/>
      <c r="C55" s="454"/>
      <c r="D55" s="455"/>
      <c r="E55" s="17"/>
      <c r="F55" s="18"/>
      <c r="G55" s="17"/>
      <c r="H55" s="456"/>
    </row>
    <row r="56" spans="1:8" s="19" customFormat="1" ht="10.5" hidden="1" customHeight="1" thickBot="1" x14ac:dyDescent="0.3">
      <c r="A56" s="469"/>
      <c r="B56" s="461"/>
      <c r="C56" s="459"/>
      <c r="D56" s="460"/>
      <c r="E56" s="20"/>
      <c r="F56" s="21"/>
      <c r="G56" s="20"/>
      <c r="H56" s="457"/>
    </row>
    <row r="57" spans="1:8" s="19" customFormat="1" ht="10.5" hidden="1" customHeight="1" x14ac:dyDescent="0.25">
      <c r="A57" s="468">
        <v>24</v>
      </c>
      <c r="B57" s="453"/>
      <c r="C57" s="454"/>
      <c r="D57" s="455"/>
      <c r="E57" s="17"/>
      <c r="F57" s="18"/>
      <c r="G57" s="17"/>
      <c r="H57" s="456"/>
    </row>
    <row r="58" spans="1:8" s="19" customFormat="1" ht="10.5" hidden="1" customHeight="1" thickBot="1" x14ac:dyDescent="0.3">
      <c r="A58" s="469"/>
      <c r="B58" s="461"/>
      <c r="C58" s="459"/>
      <c r="D58" s="460"/>
      <c r="E58" s="20"/>
      <c r="F58" s="21"/>
      <c r="G58" s="20"/>
      <c r="H58" s="457"/>
    </row>
    <row r="59" spans="1:8" s="19" customFormat="1" ht="10.5" hidden="1" customHeight="1" x14ac:dyDescent="0.25">
      <c r="A59" s="468">
        <v>25</v>
      </c>
      <c r="B59" s="470"/>
      <c r="C59" s="470"/>
      <c r="D59" s="471"/>
      <c r="E59" s="17"/>
      <c r="F59" s="17"/>
      <c r="G59" s="17"/>
      <c r="H59" s="456"/>
    </row>
    <row r="60" spans="1:8" s="19" customFormat="1" ht="10.5" hidden="1" customHeight="1" thickBot="1" x14ac:dyDescent="0.3">
      <c r="A60" s="469"/>
      <c r="B60" s="458"/>
      <c r="C60" s="458"/>
      <c r="D60" s="472"/>
      <c r="E60" s="20"/>
      <c r="F60" s="20"/>
      <c r="G60" s="20"/>
      <c r="H60" s="457"/>
    </row>
    <row r="61" spans="1:8" s="19" customFormat="1" ht="10.5" hidden="1" customHeight="1" x14ac:dyDescent="0.25">
      <c r="A61" s="468">
        <v>26</v>
      </c>
      <c r="B61" s="470"/>
      <c r="C61" s="470"/>
      <c r="D61" s="471"/>
      <c r="E61" s="17"/>
      <c r="F61" s="17"/>
      <c r="G61" s="17"/>
      <c r="H61" s="456"/>
    </row>
    <row r="62" spans="1:8" s="19" customFormat="1" ht="10.5" hidden="1" customHeight="1" thickBot="1" x14ac:dyDescent="0.3">
      <c r="A62" s="469"/>
      <c r="B62" s="458"/>
      <c r="C62" s="458"/>
      <c r="D62" s="472"/>
      <c r="E62" s="20"/>
      <c r="F62" s="20"/>
      <c r="G62" s="20"/>
      <c r="H62" s="457"/>
    </row>
    <row r="63" spans="1:8" s="19" customFormat="1" ht="10.5" hidden="1" customHeight="1" x14ac:dyDescent="0.25">
      <c r="A63" s="468">
        <v>27</v>
      </c>
      <c r="B63" s="470"/>
      <c r="C63" s="470"/>
      <c r="D63" s="471"/>
      <c r="E63" s="17"/>
      <c r="F63" s="17"/>
      <c r="G63" s="17"/>
      <c r="H63" s="456"/>
    </row>
    <row r="64" spans="1:8" s="19" customFormat="1" ht="10.5" hidden="1" customHeight="1" thickBot="1" x14ac:dyDescent="0.3">
      <c r="A64" s="469"/>
      <c r="B64" s="458"/>
      <c r="C64" s="458"/>
      <c r="D64" s="472"/>
      <c r="E64" s="20"/>
      <c r="F64" s="20"/>
      <c r="G64" s="20"/>
      <c r="H64" s="457"/>
    </row>
    <row r="65" spans="1:8" s="19" customFormat="1" ht="10.5" hidden="1" customHeight="1" x14ac:dyDescent="0.25">
      <c r="A65" s="468">
        <v>28</v>
      </c>
      <c r="B65" s="470"/>
      <c r="C65" s="470"/>
      <c r="D65" s="471"/>
      <c r="E65" s="17"/>
      <c r="F65" s="17"/>
      <c r="G65" s="17"/>
      <c r="H65" s="456"/>
    </row>
    <row r="66" spans="1:8" s="19" customFormat="1" ht="10.5" hidden="1" customHeight="1" thickBot="1" x14ac:dyDescent="0.3">
      <c r="A66" s="469"/>
      <c r="B66" s="458"/>
      <c r="C66" s="458"/>
      <c r="D66" s="472"/>
      <c r="E66" s="20"/>
      <c r="F66" s="20"/>
      <c r="G66" s="20"/>
      <c r="H66" s="457"/>
    </row>
    <row r="67" spans="1:8" s="19" customFormat="1" ht="10.5" hidden="1" customHeight="1" x14ac:dyDescent="0.25">
      <c r="A67" s="468">
        <v>29</v>
      </c>
      <c r="B67" s="470"/>
      <c r="C67" s="470"/>
      <c r="D67" s="471"/>
      <c r="E67" s="17"/>
      <c r="F67" s="17"/>
      <c r="G67" s="17"/>
      <c r="H67" s="456"/>
    </row>
    <row r="68" spans="1:8" s="19" customFormat="1" ht="10.5" hidden="1" customHeight="1" thickBot="1" x14ac:dyDescent="0.3">
      <c r="A68" s="469"/>
      <c r="B68" s="458"/>
      <c r="C68" s="458"/>
      <c r="D68" s="472"/>
      <c r="E68" s="20"/>
      <c r="F68" s="20"/>
      <c r="G68" s="20"/>
      <c r="H68" s="457"/>
    </row>
    <row r="69" spans="1:8" s="19" customFormat="1" ht="10.5" hidden="1" customHeight="1" x14ac:dyDescent="0.25">
      <c r="A69" s="468">
        <v>30</v>
      </c>
      <c r="B69" s="470"/>
      <c r="C69" s="470"/>
      <c r="D69" s="471"/>
      <c r="E69" s="17"/>
      <c r="F69" s="17"/>
      <c r="G69" s="17"/>
      <c r="H69" s="456"/>
    </row>
    <row r="70" spans="1:8" s="19" customFormat="1" ht="10.5" hidden="1" customHeight="1" thickBot="1" x14ac:dyDescent="0.3">
      <c r="A70" s="469"/>
      <c r="B70" s="458"/>
      <c r="C70" s="458"/>
      <c r="D70" s="472"/>
      <c r="E70" s="20"/>
      <c r="F70" s="20"/>
      <c r="G70" s="20"/>
      <c r="H70" s="457"/>
    </row>
    <row r="71" spans="1:8" s="19" customFormat="1" ht="10.5" hidden="1" customHeight="1" x14ac:dyDescent="0.25">
      <c r="A71" s="468">
        <v>31</v>
      </c>
      <c r="B71" s="470"/>
      <c r="C71" s="470"/>
      <c r="D71" s="471"/>
      <c r="E71" s="17"/>
      <c r="F71" s="17"/>
      <c r="G71" s="17"/>
      <c r="H71" s="456"/>
    </row>
    <row r="72" spans="1:8" s="19" customFormat="1" ht="10.5" hidden="1" customHeight="1" thickBot="1" x14ac:dyDescent="0.3">
      <c r="A72" s="469"/>
      <c r="B72" s="458"/>
      <c r="C72" s="458"/>
      <c r="D72" s="472"/>
      <c r="E72" s="20"/>
      <c r="F72" s="20"/>
      <c r="G72" s="20"/>
      <c r="H72" s="457"/>
    </row>
    <row r="73" spans="1:8" s="19" customFormat="1" ht="10.5" hidden="1" customHeight="1" x14ac:dyDescent="0.25">
      <c r="A73" s="468">
        <v>32</v>
      </c>
      <c r="B73" s="470"/>
      <c r="C73" s="470"/>
      <c r="D73" s="471"/>
      <c r="E73" s="17"/>
      <c r="F73" s="17"/>
      <c r="G73" s="17"/>
      <c r="H73" s="456"/>
    </row>
    <row r="74" spans="1:8" s="19" customFormat="1" ht="10.5" hidden="1" customHeight="1" thickBot="1" x14ac:dyDescent="0.3">
      <c r="A74" s="469"/>
      <c r="B74" s="458"/>
      <c r="C74" s="458"/>
      <c r="D74" s="472"/>
      <c r="E74" s="20"/>
      <c r="F74" s="20"/>
      <c r="G74" s="20"/>
      <c r="H74" s="457"/>
    </row>
    <row r="75" spans="1:8" s="19" customFormat="1" ht="10.5" hidden="1" customHeight="1" x14ac:dyDescent="0.25">
      <c r="A75" s="468">
        <v>33</v>
      </c>
      <c r="B75" s="470"/>
      <c r="C75" s="470"/>
      <c r="D75" s="471"/>
      <c r="E75" s="17"/>
      <c r="F75" s="17"/>
      <c r="G75" s="17"/>
      <c r="H75" s="456"/>
    </row>
    <row r="76" spans="1:8" s="19" customFormat="1" ht="10.5" hidden="1" customHeight="1" thickBot="1" x14ac:dyDescent="0.3">
      <c r="A76" s="469"/>
      <c r="B76" s="458"/>
      <c r="C76" s="458"/>
      <c r="D76" s="472"/>
      <c r="E76" s="20"/>
      <c r="F76" s="20"/>
      <c r="G76" s="20"/>
      <c r="H76" s="457"/>
    </row>
    <row r="77" spans="1:8" s="19" customFormat="1" ht="10.5" hidden="1" customHeight="1" x14ac:dyDescent="0.25">
      <c r="A77" s="468">
        <v>34</v>
      </c>
      <c r="B77" s="470"/>
      <c r="C77" s="470"/>
      <c r="D77" s="471"/>
      <c r="E77" s="17"/>
      <c r="F77" s="17"/>
      <c r="G77" s="17"/>
      <c r="H77" s="456"/>
    </row>
    <row r="78" spans="1:8" s="19" customFormat="1" ht="10.5" hidden="1" customHeight="1" thickBot="1" x14ac:dyDescent="0.3">
      <c r="A78" s="469"/>
      <c r="B78" s="458"/>
      <c r="C78" s="458"/>
      <c r="D78" s="472"/>
      <c r="E78" s="20"/>
      <c r="F78" s="20"/>
      <c r="G78" s="20"/>
      <c r="H78" s="457"/>
    </row>
    <row r="79" spans="1:8" s="19" customFormat="1" ht="10.5" hidden="1" customHeight="1" x14ac:dyDescent="0.25">
      <c r="A79" s="468">
        <v>35</v>
      </c>
      <c r="B79" s="470"/>
      <c r="C79" s="470"/>
      <c r="D79" s="471"/>
      <c r="E79" s="17"/>
      <c r="F79" s="17"/>
      <c r="G79" s="17"/>
      <c r="H79" s="456"/>
    </row>
    <row r="80" spans="1:8" s="19" customFormat="1" ht="10.5" hidden="1" customHeight="1" thickBot="1" x14ac:dyDescent="0.3">
      <c r="A80" s="469"/>
      <c r="B80" s="458"/>
      <c r="C80" s="458"/>
      <c r="D80" s="472"/>
      <c r="E80" s="20"/>
      <c r="F80" s="20"/>
      <c r="G80" s="20"/>
      <c r="H80" s="457"/>
    </row>
    <row r="81" spans="1:11" s="19" customFormat="1" ht="10.5" hidden="1" customHeight="1" x14ac:dyDescent="0.25">
      <c r="A81" s="468">
        <v>36</v>
      </c>
      <c r="B81" s="470"/>
      <c r="C81" s="470"/>
      <c r="D81" s="471"/>
      <c r="E81" s="17"/>
      <c r="F81" s="17"/>
      <c r="G81" s="17"/>
      <c r="H81" s="456"/>
    </row>
    <row r="82" spans="1:11" s="19" customFormat="1" ht="10.5" hidden="1" customHeight="1" thickBot="1" x14ac:dyDescent="0.3">
      <c r="A82" s="469"/>
      <c r="B82" s="458"/>
      <c r="C82" s="458"/>
      <c r="D82" s="472"/>
      <c r="E82" s="20"/>
      <c r="F82" s="20"/>
      <c r="G82" s="20"/>
      <c r="H82" s="457"/>
    </row>
    <row r="83" spans="1:11" s="19" customFormat="1" ht="10.5" hidden="1" customHeight="1" x14ac:dyDescent="0.25">
      <c r="A83" s="468">
        <v>37</v>
      </c>
      <c r="B83" s="470"/>
      <c r="C83" s="470"/>
      <c r="D83" s="471"/>
      <c r="E83" s="17"/>
      <c r="F83" s="17"/>
      <c r="G83" s="17"/>
      <c r="H83" s="456"/>
    </row>
    <row r="84" spans="1:11" s="19" customFormat="1" ht="10.5" hidden="1" customHeight="1" thickBot="1" x14ac:dyDescent="0.3">
      <c r="A84" s="469"/>
      <c r="B84" s="458"/>
      <c r="C84" s="458"/>
      <c r="D84" s="472"/>
      <c r="E84" s="20"/>
      <c r="F84" s="20"/>
      <c r="G84" s="20"/>
      <c r="H84" s="457"/>
    </row>
    <row r="85" spans="1:11" s="19" customFormat="1" ht="10.5" hidden="1" customHeight="1" x14ac:dyDescent="0.25">
      <c r="A85" s="468">
        <v>38</v>
      </c>
      <c r="B85" s="470"/>
      <c r="C85" s="470"/>
      <c r="D85" s="471"/>
      <c r="E85" s="17"/>
      <c r="F85" s="17"/>
      <c r="G85" s="17"/>
      <c r="H85" s="456"/>
    </row>
    <row r="86" spans="1:11" s="19" customFormat="1" ht="10.5" hidden="1" customHeight="1" thickBot="1" x14ac:dyDescent="0.3">
      <c r="A86" s="469"/>
      <c r="B86" s="458"/>
      <c r="C86" s="458"/>
      <c r="D86" s="472"/>
      <c r="E86" s="20"/>
      <c r="F86" s="20"/>
      <c r="G86" s="20"/>
      <c r="H86" s="457"/>
    </row>
    <row r="87" spans="1:11" s="19" customFormat="1" ht="10.5" hidden="1" customHeight="1" x14ac:dyDescent="0.25">
      <c r="A87" s="468">
        <v>39</v>
      </c>
      <c r="B87" s="470"/>
      <c r="C87" s="470"/>
      <c r="D87" s="471"/>
      <c r="E87" s="17"/>
      <c r="F87" s="17"/>
      <c r="G87" s="17"/>
      <c r="H87" s="456"/>
    </row>
    <row r="88" spans="1:11" s="19" customFormat="1" ht="10.5" hidden="1" customHeight="1" thickBot="1" x14ac:dyDescent="0.3">
      <c r="A88" s="469"/>
      <c r="B88" s="458"/>
      <c r="C88" s="458"/>
      <c r="D88" s="472"/>
      <c r="E88" s="20"/>
      <c r="F88" s="20"/>
      <c r="G88" s="20"/>
      <c r="H88" s="457"/>
    </row>
    <row r="89" spans="1:11" s="19" customFormat="1" ht="10.5" hidden="1" customHeight="1" x14ac:dyDescent="0.25">
      <c r="A89" s="468">
        <v>40</v>
      </c>
      <c r="B89" s="470"/>
      <c r="C89" s="470"/>
      <c r="D89" s="471"/>
      <c r="E89" s="17"/>
      <c r="F89" s="17"/>
      <c r="G89" s="17"/>
      <c r="H89" s="456"/>
    </row>
    <row r="90" spans="1:11" s="19" customFormat="1" ht="10.5" hidden="1" customHeight="1" thickBot="1" x14ac:dyDescent="0.3">
      <c r="A90" s="469"/>
      <c r="B90" s="458"/>
      <c r="C90" s="458"/>
      <c r="D90" s="472"/>
      <c r="E90" s="20"/>
      <c r="F90" s="20"/>
      <c r="G90" s="20"/>
      <c r="H90" s="457"/>
    </row>
    <row r="91" spans="1:11" x14ac:dyDescent="0.25">
      <c r="A91" s="34"/>
      <c r="B91" s="22"/>
    </row>
    <row r="92" spans="1:11" s="1" customFormat="1" ht="10.15" customHeight="1" x14ac:dyDescent="0.25">
      <c r="B92" s="2"/>
      <c r="C92" s="2"/>
      <c r="D92" s="2"/>
      <c r="E92" s="462" t="s">
        <v>15</v>
      </c>
      <c r="F92" s="462"/>
      <c r="G92" s="462"/>
      <c r="H92" s="462"/>
      <c r="I92" s="2"/>
      <c r="J92" s="2"/>
      <c r="K92" s="2"/>
    </row>
    <row r="93" spans="1:11" s="1" customFormat="1" ht="10.15" customHeight="1" x14ac:dyDescent="0.25">
      <c r="A93" s="2"/>
      <c r="B93" s="2"/>
      <c r="C93" s="2"/>
      <c r="D93" s="2"/>
      <c r="E93" s="463"/>
      <c r="F93" s="463"/>
      <c r="G93" s="465" t="s">
        <v>56</v>
      </c>
      <c r="H93" s="465"/>
      <c r="I93" s="23"/>
      <c r="J93" s="23"/>
      <c r="K93" s="23"/>
    </row>
    <row r="94" spans="1:11" s="1" customFormat="1" ht="10.15" customHeight="1" x14ac:dyDescent="0.25">
      <c r="A94" s="2"/>
      <c r="B94" s="2"/>
      <c r="C94" s="2"/>
      <c r="D94" s="2"/>
      <c r="E94" s="464"/>
      <c r="F94" s="464"/>
      <c r="G94" s="466"/>
      <c r="H94" s="466"/>
      <c r="I94" s="23"/>
      <c r="J94" s="23"/>
      <c r="K94" s="23"/>
    </row>
    <row r="95" spans="1:11" s="1" customFormat="1" ht="10.15" customHeight="1" x14ac:dyDescent="0.25">
      <c r="B95" s="24"/>
      <c r="C95" s="24"/>
      <c r="D95" s="24"/>
      <c r="E95" s="467" t="s">
        <v>16</v>
      </c>
      <c r="F95" s="467"/>
      <c r="G95" s="283" t="s">
        <v>40</v>
      </c>
      <c r="H95" s="284"/>
      <c r="I95" s="24"/>
      <c r="J95" s="24"/>
      <c r="K95" s="24"/>
    </row>
    <row r="96" spans="1:11" ht="12.75" customHeight="1" x14ac:dyDescent="0.25">
      <c r="A96" s="25"/>
      <c r="B96" s="25"/>
      <c r="C96" s="25"/>
      <c r="D96" s="26"/>
      <c r="E96" s="26"/>
      <c r="F96" s="26"/>
      <c r="G96" s="26"/>
      <c r="H96" s="26"/>
    </row>
    <row r="97" spans="1:15" x14ac:dyDescent="0.25">
      <c r="A97" s="452"/>
      <c r="B97" s="452"/>
      <c r="C97" s="452"/>
      <c r="D97" s="452"/>
      <c r="E97" s="452"/>
      <c r="F97" s="452"/>
      <c r="G97" s="452"/>
      <c r="H97" s="452"/>
    </row>
    <row r="98" spans="1:15" x14ac:dyDescent="0.25">
      <c r="A98" s="452"/>
      <c r="B98" s="452"/>
      <c r="C98" s="452"/>
      <c r="D98" s="452"/>
      <c r="E98" s="452"/>
      <c r="F98" s="452"/>
      <c r="G98" s="452"/>
      <c r="H98" s="452"/>
    </row>
    <row r="100" spans="1:15" s="5" customFormat="1" x14ac:dyDescent="0.25">
      <c r="A100" s="27"/>
      <c r="B100" s="27"/>
      <c r="C100" s="4"/>
      <c r="I100" s="4"/>
      <c r="J100" s="4"/>
      <c r="K100" s="4"/>
      <c r="L100" s="4"/>
      <c r="M100" s="4"/>
      <c r="N100" s="4"/>
      <c r="O100" s="4"/>
    </row>
    <row r="101" spans="1:15" s="5" customFormat="1" x14ac:dyDescent="0.25">
      <c r="A101" s="27"/>
      <c r="B101" s="27"/>
      <c r="C101" s="4"/>
      <c r="I101" s="4"/>
      <c r="J101" s="4"/>
      <c r="K101" s="4"/>
      <c r="L101" s="4"/>
      <c r="M101" s="4"/>
      <c r="N101" s="4"/>
      <c r="O101" s="4"/>
    </row>
    <row r="102" spans="1:15" s="5" customFormat="1" x14ac:dyDescent="0.25">
      <c r="A102" s="27"/>
      <c r="B102" s="27"/>
      <c r="C102" s="4"/>
      <c r="I102" s="4"/>
      <c r="J102" s="4"/>
      <c r="K102" s="4"/>
      <c r="L102" s="4"/>
      <c r="M102" s="4"/>
      <c r="N102" s="4"/>
      <c r="O102" s="4"/>
    </row>
    <row r="103" spans="1:15" s="5" customFormat="1" x14ac:dyDescent="0.25">
      <c r="A103" s="27"/>
      <c r="B103" s="27"/>
      <c r="C103" s="4"/>
      <c r="I103" s="4"/>
      <c r="J103" s="4"/>
      <c r="K103" s="4"/>
      <c r="L103" s="4"/>
      <c r="M103" s="4"/>
      <c r="N103" s="4"/>
      <c r="O103" s="4"/>
    </row>
    <row r="104" spans="1:15" s="5" customFormat="1" x14ac:dyDescent="0.25">
      <c r="A104" s="27"/>
      <c r="B104" s="27"/>
      <c r="C104" s="4"/>
      <c r="I104" s="4"/>
      <c r="J104" s="4"/>
      <c r="K104" s="4"/>
      <c r="L104" s="4"/>
      <c r="M104" s="4"/>
      <c r="N104" s="4"/>
      <c r="O104" s="4"/>
    </row>
    <row r="105" spans="1:15" s="5" customFormat="1" x14ac:dyDescent="0.25">
      <c r="A105" s="27"/>
      <c r="B105" s="27"/>
      <c r="C105" s="4"/>
      <c r="I105" s="4"/>
      <c r="J105" s="4"/>
      <c r="K105" s="4"/>
      <c r="L105" s="4"/>
      <c r="M105" s="4"/>
      <c r="N105" s="4"/>
      <c r="O105" s="4"/>
    </row>
    <row r="106" spans="1:15" s="5" customFormat="1" x14ac:dyDescent="0.25">
      <c r="A106" s="27"/>
      <c r="B106" s="27"/>
      <c r="C106" s="4"/>
      <c r="I106" s="4"/>
      <c r="J106" s="4"/>
      <c r="K106" s="4"/>
      <c r="L106" s="4"/>
      <c r="M106" s="4"/>
      <c r="N106" s="4"/>
      <c r="O106" s="4"/>
    </row>
    <row r="107" spans="1:15" s="5" customFormat="1" hidden="1" x14ac:dyDescent="0.25">
      <c r="A107" s="27"/>
      <c r="B107" s="28">
        <v>16</v>
      </c>
      <c r="C107" s="4"/>
      <c r="I107" s="4"/>
      <c r="J107" s="4"/>
      <c r="K107" s="4"/>
      <c r="L107" s="4"/>
      <c r="M107" s="4"/>
      <c r="N107" s="4"/>
      <c r="O107" s="4"/>
    </row>
    <row r="108" spans="1:15" s="5" customFormat="1" x14ac:dyDescent="0.25">
      <c r="A108" s="27"/>
      <c r="B108" s="27"/>
      <c r="C108" s="4"/>
      <c r="I108" s="4"/>
      <c r="J108" s="4"/>
      <c r="K108" s="4"/>
      <c r="L108" s="4"/>
      <c r="M108" s="4"/>
      <c r="N108" s="4"/>
      <c r="O108" s="4"/>
    </row>
    <row r="109" spans="1:15" s="5" customFormat="1" x14ac:dyDescent="0.25">
      <c r="A109" s="27"/>
      <c r="B109" s="27"/>
      <c r="C109" s="4"/>
      <c r="I109" s="4"/>
      <c r="J109" s="4"/>
      <c r="K109" s="4"/>
      <c r="L109" s="4"/>
      <c r="M109" s="4"/>
      <c r="N109" s="4"/>
      <c r="O109" s="4"/>
    </row>
    <row r="110" spans="1:15" s="5" customFormat="1" x14ac:dyDescent="0.25">
      <c r="A110" s="27"/>
      <c r="B110" s="27"/>
      <c r="C110" s="4"/>
      <c r="I110" s="4"/>
      <c r="J110" s="4"/>
      <c r="K110" s="4"/>
      <c r="L110" s="4"/>
      <c r="M110" s="4"/>
      <c r="N110" s="4"/>
      <c r="O110" s="4"/>
    </row>
    <row r="111" spans="1:15" s="5" customFormat="1" x14ac:dyDescent="0.25">
      <c r="A111" s="27"/>
      <c r="B111" s="27"/>
      <c r="C111" s="4"/>
      <c r="I111" s="4"/>
      <c r="J111" s="4"/>
      <c r="K111" s="4"/>
      <c r="L111" s="4"/>
      <c r="M111" s="4"/>
      <c r="N111" s="4"/>
      <c r="O111" s="4"/>
    </row>
    <row r="112" spans="1:15" s="5" customFormat="1" x14ac:dyDescent="0.25">
      <c r="A112" s="27"/>
      <c r="B112" s="27"/>
      <c r="C112" s="4"/>
      <c r="I112" s="4"/>
      <c r="J112" s="4"/>
      <c r="K112" s="4"/>
      <c r="L112" s="4"/>
      <c r="M112" s="4"/>
      <c r="N112" s="4"/>
      <c r="O112" s="4"/>
    </row>
    <row r="113" spans="1:15" s="5" customFormat="1" x14ac:dyDescent="0.25">
      <c r="A113" s="27"/>
      <c r="B113" s="27"/>
      <c r="C113" s="4"/>
      <c r="I113" s="4"/>
      <c r="J113" s="4"/>
      <c r="K113" s="4"/>
      <c r="L113" s="4"/>
      <c r="M113" s="4"/>
      <c r="N113" s="4"/>
      <c r="O113" s="4"/>
    </row>
    <row r="114" spans="1:15" s="5" customFormat="1" x14ac:dyDescent="0.25">
      <c r="A114" s="27"/>
      <c r="B114" s="27"/>
      <c r="C114" s="4"/>
      <c r="I114" s="4"/>
      <c r="J114" s="4"/>
      <c r="K114" s="4"/>
      <c r="L114" s="4"/>
      <c r="M114" s="4"/>
      <c r="N114" s="4"/>
      <c r="O114" s="4"/>
    </row>
    <row r="115" spans="1:15" s="5" customFormat="1" x14ac:dyDescent="0.25">
      <c r="A115" s="27"/>
      <c r="B115" s="27"/>
      <c r="C115" s="4"/>
      <c r="I115" s="4"/>
      <c r="J115" s="4"/>
      <c r="K115" s="4"/>
      <c r="L115" s="4"/>
      <c r="M115" s="4"/>
      <c r="N115" s="4"/>
      <c r="O115" s="4"/>
    </row>
    <row r="116" spans="1:15" s="5" customFormat="1" x14ac:dyDescent="0.25">
      <c r="A116" s="27"/>
      <c r="B116" s="27"/>
      <c r="C116" s="4"/>
      <c r="I116" s="4"/>
      <c r="J116" s="4"/>
      <c r="K116" s="4"/>
      <c r="L116" s="4"/>
      <c r="M116" s="4"/>
      <c r="N116" s="4"/>
      <c r="O116" s="4"/>
    </row>
    <row r="117" spans="1:15" s="5" customFormat="1" x14ac:dyDescent="0.25">
      <c r="A117" s="27"/>
      <c r="B117" s="27"/>
      <c r="C117" s="4"/>
      <c r="I117" s="4"/>
      <c r="J117" s="4"/>
      <c r="K117" s="4"/>
      <c r="L117" s="4"/>
      <c r="M117" s="4"/>
      <c r="N117" s="4"/>
      <c r="O117" s="4"/>
    </row>
    <row r="118" spans="1:15" s="5" customFormat="1" x14ac:dyDescent="0.25">
      <c r="A118" s="27"/>
      <c r="B118" s="27"/>
      <c r="C118" s="4"/>
      <c r="I118" s="4"/>
      <c r="J118" s="4"/>
      <c r="K118" s="4"/>
      <c r="L118" s="4"/>
      <c r="M118" s="4"/>
      <c r="N118" s="4"/>
      <c r="O118" s="4"/>
    </row>
    <row r="119" spans="1:15" s="5" customFormat="1" x14ac:dyDescent="0.25">
      <c r="A119" s="27"/>
      <c r="B119" s="27"/>
      <c r="C119" s="4"/>
      <c r="I119" s="4"/>
      <c r="J119" s="4"/>
      <c r="K119" s="4"/>
      <c r="L119" s="4"/>
      <c r="M119" s="4"/>
      <c r="N119" s="4"/>
      <c r="O119" s="4"/>
    </row>
    <row r="120" spans="1:15" s="5" customFormat="1" x14ac:dyDescent="0.25">
      <c r="A120" s="27"/>
      <c r="B120" s="27"/>
      <c r="C120" s="4"/>
      <c r="I120" s="4"/>
      <c r="J120" s="4"/>
      <c r="K120" s="4"/>
      <c r="L120" s="4"/>
      <c r="M120" s="4"/>
      <c r="N120" s="4"/>
      <c r="O120" s="4"/>
    </row>
    <row r="121" spans="1:15" s="5" customFormat="1" x14ac:dyDescent="0.25">
      <c r="A121" s="27"/>
      <c r="B121" s="27"/>
      <c r="C121" s="4"/>
      <c r="I121" s="4"/>
      <c r="J121" s="4"/>
      <c r="K121" s="4"/>
      <c r="L121" s="4"/>
      <c r="M121" s="4"/>
      <c r="N121" s="4"/>
      <c r="O121" s="4"/>
    </row>
    <row r="122" spans="1:15" s="5" customFormat="1" x14ac:dyDescent="0.25">
      <c r="A122" s="27"/>
      <c r="B122" s="27"/>
      <c r="C122" s="4"/>
      <c r="I122" s="4"/>
      <c r="J122" s="4"/>
      <c r="K122" s="4"/>
      <c r="L122" s="4"/>
      <c r="M122" s="4"/>
      <c r="N122" s="4"/>
      <c r="O122" s="4"/>
    </row>
    <row r="123" spans="1:15" s="5" customFormat="1" x14ac:dyDescent="0.25">
      <c r="A123" s="27"/>
      <c r="B123" s="27"/>
      <c r="C123" s="4"/>
      <c r="I123" s="4"/>
      <c r="J123" s="4"/>
      <c r="K123" s="4"/>
      <c r="L123" s="4"/>
      <c r="M123" s="4"/>
      <c r="N123" s="4"/>
      <c r="O123" s="4"/>
    </row>
    <row r="124" spans="1:15" s="5" customFormat="1" x14ac:dyDescent="0.25">
      <c r="A124" s="27"/>
      <c r="B124" s="27"/>
      <c r="C124" s="4"/>
      <c r="I124" s="4"/>
      <c r="J124" s="4"/>
      <c r="K124" s="4"/>
      <c r="L124" s="4"/>
      <c r="M124" s="4"/>
      <c r="N124" s="4"/>
      <c r="O124" s="4"/>
    </row>
    <row r="125" spans="1:15" s="5" customFormat="1" x14ac:dyDescent="0.25">
      <c r="A125" s="27"/>
      <c r="B125" s="27"/>
      <c r="C125" s="4"/>
      <c r="I125" s="4"/>
      <c r="J125" s="4"/>
      <c r="K125" s="4"/>
      <c r="L125" s="4"/>
      <c r="M125" s="4"/>
      <c r="N125" s="4"/>
      <c r="O125" s="4"/>
    </row>
    <row r="126" spans="1:15" s="5" customFormat="1" x14ac:dyDescent="0.25">
      <c r="A126" s="27"/>
      <c r="B126" s="27"/>
      <c r="C126" s="4"/>
      <c r="I126" s="4"/>
      <c r="J126" s="4"/>
      <c r="K126" s="4"/>
      <c r="L126" s="4"/>
      <c r="M126" s="4"/>
      <c r="N126" s="4"/>
      <c r="O126" s="4"/>
    </row>
    <row r="127" spans="1:15" s="5" customFormat="1" x14ac:dyDescent="0.25">
      <c r="A127" s="27"/>
      <c r="B127" s="27"/>
      <c r="C127" s="4"/>
      <c r="I127" s="4"/>
      <c r="J127" s="4"/>
      <c r="K127" s="4"/>
      <c r="L127" s="4"/>
      <c r="M127" s="4"/>
      <c r="N127" s="4"/>
      <c r="O127" s="4"/>
    </row>
    <row r="128" spans="1:15" s="5" customFormat="1" x14ac:dyDescent="0.25">
      <c r="A128" s="27"/>
      <c r="B128" s="27"/>
      <c r="C128" s="4"/>
      <c r="I128" s="4"/>
      <c r="J128" s="4"/>
      <c r="K128" s="4"/>
      <c r="L128" s="4"/>
      <c r="M128" s="4"/>
      <c r="N128" s="4"/>
      <c r="O128" s="4"/>
    </row>
    <row r="129" spans="1:15" s="5" customFormat="1" x14ac:dyDescent="0.25">
      <c r="A129" s="27"/>
      <c r="B129" s="27"/>
      <c r="C129" s="4"/>
      <c r="I129" s="4"/>
      <c r="J129" s="4"/>
      <c r="K129" s="4"/>
      <c r="L129" s="4"/>
      <c r="M129" s="4"/>
      <c r="N129" s="4"/>
      <c r="O129" s="4"/>
    </row>
    <row r="130" spans="1:15" s="5" customFormat="1" x14ac:dyDescent="0.25">
      <c r="A130" s="27"/>
      <c r="B130" s="27"/>
      <c r="C130" s="4"/>
      <c r="I130" s="4"/>
      <c r="J130" s="4"/>
      <c r="K130" s="4"/>
      <c r="L130" s="4"/>
      <c r="M130" s="4"/>
      <c r="N130" s="4"/>
      <c r="O130" s="4"/>
    </row>
    <row r="131" spans="1:15" s="5" customFormat="1" x14ac:dyDescent="0.25">
      <c r="A131" s="27"/>
      <c r="B131" s="27"/>
      <c r="C131" s="4"/>
      <c r="I131" s="4"/>
      <c r="J131" s="4"/>
      <c r="K131" s="4"/>
      <c r="L131" s="4"/>
      <c r="M131" s="4"/>
      <c r="N131" s="4"/>
      <c r="O131" s="4"/>
    </row>
    <row r="132" spans="1:15" s="5" customFormat="1" x14ac:dyDescent="0.25">
      <c r="A132" s="27"/>
      <c r="B132" s="27"/>
      <c r="C132" s="4"/>
      <c r="I132" s="4"/>
      <c r="J132" s="4"/>
      <c r="K132" s="4"/>
      <c r="L132" s="4"/>
      <c r="M132" s="4"/>
      <c r="N132" s="4"/>
      <c r="O132" s="4"/>
    </row>
    <row r="133" spans="1:15" s="5" customFormat="1" x14ac:dyDescent="0.25">
      <c r="A133" s="27"/>
      <c r="B133" s="27"/>
      <c r="C133" s="4"/>
      <c r="I133" s="4"/>
      <c r="J133" s="4"/>
      <c r="K133" s="4"/>
      <c r="L133" s="4"/>
      <c r="M133" s="4"/>
      <c r="N133" s="4"/>
      <c r="O133" s="4"/>
    </row>
    <row r="134" spans="1:15" s="5" customFormat="1" x14ac:dyDescent="0.25">
      <c r="A134" s="27"/>
      <c r="B134" s="27"/>
      <c r="C134" s="4"/>
      <c r="I134" s="4"/>
      <c r="J134" s="4"/>
      <c r="K134" s="4"/>
      <c r="L134" s="4"/>
      <c r="M134" s="4"/>
      <c r="N134" s="4"/>
      <c r="O134" s="4"/>
    </row>
    <row r="135" spans="1:15" s="5" customFormat="1" x14ac:dyDescent="0.25">
      <c r="A135" s="27"/>
      <c r="B135" s="27"/>
      <c r="C135" s="4"/>
      <c r="I135" s="4"/>
      <c r="J135" s="4"/>
      <c r="K135" s="4"/>
      <c r="L135" s="4"/>
      <c r="M135" s="4"/>
      <c r="N135" s="4"/>
      <c r="O135" s="4"/>
    </row>
    <row r="136" spans="1:15" s="5" customFormat="1" x14ac:dyDescent="0.25">
      <c r="A136" s="27"/>
      <c r="B136" s="27"/>
      <c r="C136" s="4"/>
      <c r="I136" s="4"/>
      <c r="J136" s="4"/>
      <c r="K136" s="4"/>
      <c r="L136" s="4"/>
      <c r="M136" s="4"/>
      <c r="N136" s="4"/>
      <c r="O136" s="4"/>
    </row>
    <row r="137" spans="1:15" s="5" customFormat="1" x14ac:dyDescent="0.25">
      <c r="A137" s="27"/>
      <c r="B137" s="27"/>
      <c r="C137" s="4"/>
      <c r="I137" s="4"/>
      <c r="J137" s="4"/>
      <c r="K137" s="4"/>
      <c r="L137" s="4"/>
      <c r="M137" s="4"/>
      <c r="N137" s="4"/>
      <c r="O137" s="4"/>
    </row>
    <row r="138" spans="1:15" s="5" customFormat="1" x14ac:dyDescent="0.25">
      <c r="A138" s="27"/>
      <c r="B138" s="27"/>
      <c r="C138" s="4"/>
      <c r="I138" s="4"/>
      <c r="J138" s="4"/>
      <c r="K138" s="4"/>
      <c r="L138" s="4"/>
      <c r="M138" s="4"/>
      <c r="N138" s="4"/>
      <c r="O138" s="4"/>
    </row>
    <row r="139" spans="1:15" s="5" customFormat="1" x14ac:dyDescent="0.25">
      <c r="A139" s="27"/>
      <c r="B139" s="27"/>
      <c r="C139" s="4"/>
      <c r="I139" s="4"/>
      <c r="J139" s="4"/>
      <c r="K139" s="4"/>
      <c r="L139" s="4"/>
      <c r="M139" s="4"/>
      <c r="N139" s="4"/>
      <c r="O139" s="4"/>
    </row>
    <row r="140" spans="1:15" s="5" customFormat="1" x14ac:dyDescent="0.25">
      <c r="A140" s="27"/>
      <c r="B140" s="27"/>
      <c r="C140" s="4"/>
      <c r="I140" s="4"/>
      <c r="J140" s="4"/>
      <c r="K140" s="4"/>
      <c r="L140" s="4"/>
      <c r="M140" s="4"/>
      <c r="N140" s="4"/>
      <c r="O140" s="4"/>
    </row>
    <row r="141" spans="1:15" s="5" customFormat="1" x14ac:dyDescent="0.25">
      <c r="A141" s="27"/>
      <c r="B141" s="27"/>
      <c r="C141" s="4"/>
      <c r="I141" s="4"/>
      <c r="J141" s="4"/>
      <c r="K141" s="4"/>
      <c r="L141" s="4"/>
      <c r="M141" s="4"/>
      <c r="N141" s="4"/>
      <c r="O141" s="4"/>
    </row>
    <row r="142" spans="1:15" s="5" customFormat="1" x14ac:dyDescent="0.25">
      <c r="A142" s="27"/>
      <c r="B142" s="27"/>
      <c r="C142" s="4"/>
      <c r="I142" s="4"/>
      <c r="J142" s="4"/>
      <c r="K142" s="4"/>
      <c r="L142" s="4"/>
      <c r="M142" s="4"/>
      <c r="N142" s="4"/>
      <c r="O142" s="4"/>
    </row>
    <row r="143" spans="1:15" s="5" customFormat="1" x14ac:dyDescent="0.25">
      <c r="A143" s="27"/>
      <c r="B143" s="27"/>
      <c r="C143" s="4"/>
      <c r="I143" s="4"/>
      <c r="J143" s="4"/>
      <c r="K143" s="4"/>
      <c r="L143" s="4"/>
      <c r="M143" s="4"/>
      <c r="N143" s="4"/>
      <c r="O143" s="4"/>
    </row>
    <row r="144" spans="1:15" s="5" customFormat="1" x14ac:dyDescent="0.25">
      <c r="A144" s="27"/>
      <c r="B144" s="27"/>
      <c r="C144" s="4"/>
      <c r="I144" s="4"/>
      <c r="J144" s="4"/>
      <c r="K144" s="4"/>
      <c r="L144" s="4"/>
      <c r="M144" s="4"/>
      <c r="N144" s="4"/>
      <c r="O144" s="4"/>
    </row>
    <row r="145" spans="1:15" s="5" customFormat="1" x14ac:dyDescent="0.25">
      <c r="A145" s="27"/>
      <c r="B145" s="27"/>
      <c r="C145" s="4"/>
      <c r="I145" s="4"/>
      <c r="J145" s="4"/>
      <c r="K145" s="4"/>
      <c r="L145" s="4"/>
      <c r="M145" s="4"/>
      <c r="N145" s="4"/>
      <c r="O145" s="4"/>
    </row>
    <row r="146" spans="1:15" s="5" customFormat="1" x14ac:dyDescent="0.25">
      <c r="A146" s="27"/>
      <c r="B146" s="27"/>
      <c r="C146" s="4"/>
      <c r="I146" s="4"/>
      <c r="J146" s="4"/>
      <c r="K146" s="4"/>
      <c r="L146" s="4"/>
      <c r="M146" s="4"/>
      <c r="N146" s="4"/>
      <c r="O146" s="4"/>
    </row>
    <row r="147" spans="1:15" s="5" customFormat="1" x14ac:dyDescent="0.25">
      <c r="A147" s="27"/>
      <c r="B147" s="27"/>
      <c r="C147" s="4"/>
      <c r="I147" s="4"/>
      <c r="J147" s="4"/>
      <c r="K147" s="4"/>
      <c r="L147" s="4"/>
      <c r="M147" s="4"/>
      <c r="N147" s="4"/>
      <c r="O147" s="4"/>
    </row>
    <row r="148" spans="1:15" s="5" customFormat="1" x14ac:dyDescent="0.25">
      <c r="A148" s="27"/>
      <c r="B148" s="27"/>
      <c r="C148" s="4"/>
      <c r="I148" s="4"/>
      <c r="J148" s="4"/>
      <c r="K148" s="4"/>
      <c r="L148" s="4"/>
      <c r="M148" s="4"/>
      <c r="N148" s="4"/>
      <c r="O148" s="4"/>
    </row>
    <row r="149" spans="1:15" s="5" customFormat="1" x14ac:dyDescent="0.25">
      <c r="A149" s="27"/>
      <c r="B149" s="27"/>
      <c r="C149" s="4"/>
      <c r="I149" s="4"/>
      <c r="J149" s="4"/>
      <c r="K149" s="4"/>
      <c r="L149" s="4"/>
      <c r="M149" s="4"/>
      <c r="N149" s="4"/>
      <c r="O149" s="4"/>
    </row>
    <row r="150" spans="1:15" s="5" customFormat="1" x14ac:dyDescent="0.25">
      <c r="A150" s="27"/>
      <c r="B150" s="27"/>
      <c r="C150" s="4"/>
      <c r="I150" s="4"/>
      <c r="J150" s="4"/>
      <c r="K150" s="4"/>
      <c r="L150" s="4"/>
      <c r="M150" s="4"/>
      <c r="N150" s="4"/>
      <c r="O150" s="4"/>
    </row>
    <row r="151" spans="1:15" s="5" customFormat="1" x14ac:dyDescent="0.25">
      <c r="A151" s="27"/>
      <c r="B151" s="27"/>
      <c r="C151" s="4"/>
      <c r="I151" s="4"/>
      <c r="J151" s="4"/>
      <c r="K151" s="4"/>
      <c r="L151" s="4"/>
      <c r="M151" s="4"/>
      <c r="N151" s="4"/>
      <c r="O151" s="4"/>
    </row>
    <row r="152" spans="1:15" s="5" customFormat="1" x14ac:dyDescent="0.25">
      <c r="A152" s="27"/>
      <c r="B152" s="27"/>
      <c r="C152" s="4"/>
      <c r="I152" s="4"/>
      <c r="J152" s="4"/>
      <c r="K152" s="4"/>
      <c r="L152" s="4"/>
      <c r="M152" s="4"/>
      <c r="N152" s="4"/>
      <c r="O152" s="4"/>
    </row>
    <row r="153" spans="1:15" s="5" customFormat="1" x14ac:dyDescent="0.25">
      <c r="A153" s="27"/>
      <c r="B153" s="27"/>
      <c r="C153" s="4"/>
      <c r="I153" s="4"/>
      <c r="J153" s="4"/>
      <c r="K153" s="4"/>
      <c r="L153" s="4"/>
      <c r="M153" s="4"/>
      <c r="N153" s="4"/>
      <c r="O153" s="4"/>
    </row>
    <row r="154" spans="1:15" s="5" customFormat="1" x14ac:dyDescent="0.25">
      <c r="A154" s="27"/>
      <c r="B154" s="27"/>
      <c r="C154" s="4"/>
      <c r="I154" s="4"/>
      <c r="J154" s="4"/>
      <c r="K154" s="4"/>
      <c r="L154" s="4"/>
      <c r="M154" s="4"/>
      <c r="N154" s="4"/>
      <c r="O154" s="4"/>
    </row>
    <row r="155" spans="1:15" s="5" customFormat="1" x14ac:dyDescent="0.25">
      <c r="A155" s="27"/>
      <c r="B155" s="27"/>
      <c r="C155" s="4"/>
      <c r="I155" s="4"/>
      <c r="J155" s="4"/>
      <c r="K155" s="4"/>
      <c r="L155" s="4"/>
      <c r="M155" s="4"/>
      <c r="N155" s="4"/>
      <c r="O155" s="4"/>
    </row>
    <row r="156" spans="1:15" s="5" customFormat="1" x14ac:dyDescent="0.25">
      <c r="A156" s="27"/>
      <c r="B156" s="27"/>
      <c r="C156" s="4"/>
      <c r="I156" s="4"/>
      <c r="J156" s="4"/>
      <c r="K156" s="4"/>
      <c r="L156" s="4"/>
      <c r="M156" s="4"/>
      <c r="N156" s="4"/>
      <c r="O156" s="4"/>
    </row>
    <row r="157" spans="1:15" s="5" customFormat="1" x14ac:dyDescent="0.25">
      <c r="A157" s="27"/>
      <c r="B157" s="27"/>
      <c r="C157" s="4"/>
      <c r="I157" s="4"/>
      <c r="J157" s="4"/>
      <c r="K157" s="4"/>
      <c r="L157" s="4"/>
      <c r="M157" s="4"/>
      <c r="N157" s="4"/>
      <c r="O157" s="4"/>
    </row>
    <row r="158" spans="1:15" s="5" customFormat="1" x14ac:dyDescent="0.25">
      <c r="A158" s="27"/>
      <c r="B158" s="27"/>
      <c r="C158" s="4"/>
      <c r="I158" s="4"/>
      <c r="J158" s="4"/>
      <c r="K158" s="4"/>
      <c r="L158" s="4"/>
      <c r="M158" s="4"/>
      <c r="N158" s="4"/>
      <c r="O158" s="4"/>
    </row>
    <row r="159" spans="1:15" s="5" customFormat="1" x14ac:dyDescent="0.25">
      <c r="A159" s="27"/>
      <c r="B159" s="27"/>
      <c r="C159" s="4"/>
      <c r="I159" s="4"/>
      <c r="J159" s="4"/>
      <c r="K159" s="4"/>
      <c r="L159" s="4"/>
      <c r="M159" s="4"/>
      <c r="N159" s="4"/>
      <c r="O159" s="4"/>
    </row>
    <row r="160" spans="1:15" s="5" customFormat="1" x14ac:dyDescent="0.25">
      <c r="A160" s="27"/>
      <c r="B160" s="27"/>
      <c r="C160" s="4"/>
      <c r="I160" s="4"/>
      <c r="J160" s="4"/>
      <c r="K160" s="4"/>
      <c r="L160" s="4"/>
      <c r="M160" s="4"/>
      <c r="N160" s="4"/>
      <c r="O160" s="4"/>
    </row>
    <row r="161" spans="1:15" s="5" customFormat="1" x14ac:dyDescent="0.25">
      <c r="A161" s="27"/>
      <c r="B161" s="27"/>
      <c r="C161" s="4"/>
      <c r="I161" s="4"/>
      <c r="J161" s="4"/>
      <c r="K161" s="4"/>
      <c r="L161" s="4"/>
      <c r="M161" s="4"/>
      <c r="N161" s="4"/>
      <c r="O161" s="4"/>
    </row>
    <row r="162" spans="1:15" s="5" customFormat="1" x14ac:dyDescent="0.25">
      <c r="A162" s="27"/>
      <c r="B162" s="27"/>
      <c r="C162" s="4"/>
      <c r="I162" s="4"/>
      <c r="J162" s="4"/>
      <c r="K162" s="4"/>
      <c r="L162" s="4"/>
      <c r="M162" s="4"/>
      <c r="N162" s="4"/>
      <c r="O162" s="4"/>
    </row>
    <row r="163" spans="1:15" s="5" customFormat="1" x14ac:dyDescent="0.25">
      <c r="A163" s="27"/>
      <c r="B163" s="27"/>
      <c r="C163" s="4"/>
      <c r="I163" s="4"/>
      <c r="J163" s="4"/>
      <c r="K163" s="4"/>
      <c r="L163" s="4"/>
      <c r="M163" s="4"/>
      <c r="N163" s="4"/>
      <c r="O163" s="4"/>
    </row>
    <row r="164" spans="1:15" s="5" customFormat="1" x14ac:dyDescent="0.25">
      <c r="A164" s="27"/>
      <c r="B164" s="27"/>
      <c r="C164" s="4"/>
      <c r="I164" s="4"/>
      <c r="J164" s="4"/>
      <c r="K164" s="4"/>
      <c r="L164" s="4"/>
      <c r="M164" s="4"/>
      <c r="N164" s="4"/>
      <c r="O164" s="4"/>
    </row>
    <row r="165" spans="1:15" s="5" customFormat="1" x14ac:dyDescent="0.25">
      <c r="A165" s="27"/>
      <c r="B165" s="27"/>
      <c r="C165" s="4"/>
      <c r="I165" s="4"/>
      <c r="J165" s="4"/>
      <c r="K165" s="4"/>
      <c r="L165" s="4"/>
      <c r="M165" s="4"/>
      <c r="N165" s="4"/>
      <c r="O165" s="4"/>
    </row>
    <row r="166" spans="1:15" s="5" customFormat="1" x14ac:dyDescent="0.25">
      <c r="A166" s="27"/>
      <c r="B166" s="27"/>
      <c r="C166" s="4"/>
      <c r="I166" s="4"/>
      <c r="J166" s="4"/>
      <c r="K166" s="4"/>
      <c r="L166" s="4"/>
      <c r="M166" s="4"/>
      <c r="N166" s="4"/>
      <c r="O166" s="4"/>
    </row>
    <row r="167" spans="1:15" s="5" customFormat="1" x14ac:dyDescent="0.25">
      <c r="A167" s="27"/>
      <c r="B167" s="27"/>
      <c r="C167" s="4"/>
      <c r="I167" s="4"/>
      <c r="J167" s="4"/>
      <c r="K167" s="4"/>
      <c r="L167" s="4"/>
      <c r="M167" s="4"/>
      <c r="N167" s="4"/>
      <c r="O167" s="4"/>
    </row>
    <row r="168" spans="1:15" s="5" customFormat="1" x14ac:dyDescent="0.25">
      <c r="A168" s="27"/>
      <c r="B168" s="27"/>
      <c r="C168" s="4"/>
      <c r="I168" s="4"/>
      <c r="J168" s="4"/>
      <c r="K168" s="4"/>
      <c r="L168" s="4"/>
      <c r="M168" s="4"/>
      <c r="N168" s="4"/>
      <c r="O168" s="4"/>
    </row>
    <row r="169" spans="1:15" s="5" customFormat="1" x14ac:dyDescent="0.25">
      <c r="A169" s="27"/>
      <c r="B169" s="27"/>
      <c r="C169" s="4"/>
      <c r="I169" s="4"/>
      <c r="J169" s="4"/>
      <c r="K169" s="4"/>
      <c r="L169" s="4"/>
      <c r="M169" s="4"/>
      <c r="N169" s="4"/>
      <c r="O169" s="4"/>
    </row>
    <row r="170" spans="1:15" s="5" customFormat="1" x14ac:dyDescent="0.25">
      <c r="A170" s="27"/>
      <c r="B170" s="27"/>
      <c r="C170" s="4"/>
      <c r="I170" s="4"/>
      <c r="J170" s="4"/>
      <c r="K170" s="4"/>
      <c r="L170" s="4"/>
      <c r="M170" s="4"/>
      <c r="N170" s="4"/>
      <c r="O170" s="4"/>
    </row>
    <row r="171" spans="1:15" s="5" customFormat="1" x14ac:dyDescent="0.25">
      <c r="A171" s="27"/>
      <c r="B171" s="27"/>
      <c r="C171" s="4"/>
      <c r="I171" s="4"/>
      <c r="J171" s="4"/>
      <c r="K171" s="4"/>
      <c r="L171" s="4"/>
      <c r="M171" s="4"/>
      <c r="N171" s="4"/>
      <c r="O171" s="4"/>
    </row>
    <row r="172" spans="1:15" s="5" customFormat="1" x14ac:dyDescent="0.25">
      <c r="A172" s="27"/>
      <c r="B172" s="27"/>
      <c r="C172" s="4"/>
      <c r="I172" s="4"/>
      <c r="J172" s="4"/>
      <c r="K172" s="4"/>
      <c r="L172" s="4"/>
      <c r="M172" s="4"/>
      <c r="N172" s="4"/>
      <c r="O172" s="4"/>
    </row>
    <row r="173" spans="1:15" s="5" customFormat="1" x14ac:dyDescent="0.25">
      <c r="A173" s="27"/>
      <c r="B173" s="27"/>
      <c r="C173" s="4"/>
      <c r="I173" s="4"/>
      <c r="J173" s="4"/>
      <c r="K173" s="4"/>
      <c r="L173" s="4"/>
      <c r="M173" s="4"/>
      <c r="N173" s="4"/>
      <c r="O173" s="4"/>
    </row>
    <row r="174" spans="1:15" s="5" customFormat="1" x14ac:dyDescent="0.25">
      <c r="A174" s="27"/>
      <c r="B174" s="27"/>
      <c r="C174" s="4"/>
      <c r="I174" s="4"/>
      <c r="J174" s="4"/>
      <c r="K174" s="4"/>
      <c r="L174" s="4"/>
      <c r="M174" s="4"/>
      <c r="N174" s="4"/>
      <c r="O174" s="4"/>
    </row>
    <row r="175" spans="1:15" s="5" customFormat="1" x14ac:dyDescent="0.25">
      <c r="A175" s="27"/>
      <c r="B175" s="27"/>
      <c r="C175" s="4"/>
      <c r="I175" s="4"/>
      <c r="J175" s="4"/>
      <c r="K175" s="4"/>
      <c r="L175" s="4"/>
      <c r="M175" s="4"/>
      <c r="N175" s="4"/>
      <c r="O175" s="4"/>
    </row>
    <row r="176" spans="1:15" s="5" customFormat="1" x14ac:dyDescent="0.25">
      <c r="A176" s="27"/>
      <c r="B176" s="27"/>
      <c r="C176" s="4"/>
      <c r="I176" s="4"/>
      <c r="J176" s="4"/>
      <c r="K176" s="4"/>
      <c r="L176" s="4"/>
      <c r="M176" s="4"/>
      <c r="N176" s="4"/>
      <c r="O176" s="4"/>
    </row>
    <row r="177" spans="1:15" s="5" customFormat="1" x14ac:dyDescent="0.25">
      <c r="A177" s="27"/>
      <c r="B177" s="27"/>
      <c r="C177" s="4"/>
      <c r="I177" s="4"/>
      <c r="J177" s="4"/>
      <c r="K177" s="4"/>
      <c r="L177" s="4"/>
      <c r="M177" s="4"/>
      <c r="N177" s="4"/>
      <c r="O177" s="4"/>
    </row>
    <row r="178" spans="1:15" s="5" customFormat="1" x14ac:dyDescent="0.25">
      <c r="A178" s="27"/>
      <c r="B178" s="27"/>
      <c r="C178" s="4"/>
      <c r="I178" s="4"/>
      <c r="J178" s="4"/>
      <c r="K178" s="4"/>
      <c r="L178" s="4"/>
      <c r="M178" s="4"/>
      <c r="N178" s="4"/>
      <c r="O178" s="4"/>
    </row>
    <row r="179" spans="1:15" s="5" customFormat="1" x14ac:dyDescent="0.25">
      <c r="A179" s="27"/>
      <c r="B179" s="27"/>
      <c r="C179" s="4"/>
      <c r="I179" s="4"/>
      <c r="J179" s="4"/>
      <c r="K179" s="4"/>
      <c r="L179" s="4"/>
      <c r="M179" s="4"/>
      <c r="N179" s="4"/>
      <c r="O179" s="4"/>
    </row>
    <row r="180" spans="1:15" s="5" customFormat="1" x14ac:dyDescent="0.25">
      <c r="A180" s="27"/>
      <c r="B180" s="27"/>
      <c r="C180" s="4"/>
      <c r="I180" s="4"/>
      <c r="J180" s="4"/>
      <c r="K180" s="4"/>
      <c r="L180" s="4"/>
      <c r="M180" s="4"/>
      <c r="N180" s="4"/>
      <c r="O180" s="4"/>
    </row>
    <row r="181" spans="1:15" s="5" customFormat="1" x14ac:dyDescent="0.25">
      <c r="A181" s="27"/>
      <c r="B181" s="27"/>
      <c r="C181" s="4"/>
      <c r="I181" s="4"/>
      <c r="J181" s="4"/>
      <c r="K181" s="4"/>
      <c r="L181" s="4"/>
      <c r="M181" s="4"/>
      <c r="N181" s="4"/>
      <c r="O181" s="4"/>
    </row>
    <row r="182" spans="1:15" s="5" customFormat="1" x14ac:dyDescent="0.25">
      <c r="A182" s="27"/>
      <c r="B182" s="27"/>
      <c r="C182" s="4"/>
      <c r="I182" s="4"/>
      <c r="J182" s="4"/>
      <c r="K182" s="4"/>
      <c r="L182" s="4"/>
      <c r="M182" s="4"/>
      <c r="N182" s="4"/>
      <c r="O182" s="4"/>
    </row>
    <row r="183" spans="1:15" s="5" customFormat="1" x14ac:dyDescent="0.25">
      <c r="A183" s="27"/>
      <c r="B183" s="27"/>
      <c r="C183" s="4"/>
      <c r="I183" s="4"/>
      <c r="J183" s="4"/>
      <c r="K183" s="4"/>
      <c r="L183" s="4"/>
      <c r="M183" s="4"/>
      <c r="N183" s="4"/>
      <c r="O183" s="4"/>
    </row>
    <row r="184" spans="1:15" s="5" customFormat="1" x14ac:dyDescent="0.25">
      <c r="A184" s="27"/>
      <c r="B184" s="27"/>
      <c r="C184" s="4"/>
      <c r="I184" s="4"/>
      <c r="J184" s="4"/>
      <c r="K184" s="4"/>
      <c r="L184" s="4"/>
      <c r="M184" s="4"/>
      <c r="N184" s="4"/>
      <c r="O184" s="4"/>
    </row>
    <row r="185" spans="1:15" s="5" customFormat="1" x14ac:dyDescent="0.25">
      <c r="A185" s="27"/>
      <c r="B185" s="27"/>
      <c r="C185" s="4"/>
      <c r="I185" s="4"/>
      <c r="J185" s="4"/>
      <c r="K185" s="4"/>
      <c r="L185" s="4"/>
      <c r="M185" s="4"/>
      <c r="N185" s="4"/>
      <c r="O185" s="4"/>
    </row>
    <row r="186" spans="1:15" s="5" customFormat="1" x14ac:dyDescent="0.25">
      <c r="A186" s="27"/>
      <c r="B186" s="27"/>
      <c r="C186" s="4"/>
      <c r="I186" s="4"/>
      <c r="J186" s="4"/>
      <c r="K186" s="4"/>
      <c r="L186" s="4"/>
      <c r="M186" s="4"/>
      <c r="N186" s="4"/>
      <c r="O186" s="4"/>
    </row>
    <row r="187" spans="1:15" s="5" customFormat="1" x14ac:dyDescent="0.25">
      <c r="A187" s="27"/>
      <c r="B187" s="27"/>
      <c r="C187" s="4"/>
      <c r="I187" s="4"/>
      <c r="J187" s="4"/>
      <c r="K187" s="4"/>
      <c r="L187" s="4"/>
      <c r="M187" s="4"/>
      <c r="N187" s="4"/>
      <c r="O187" s="4"/>
    </row>
    <row r="188" spans="1:15" s="5" customFormat="1" x14ac:dyDescent="0.25">
      <c r="A188" s="27"/>
      <c r="B188" s="27"/>
      <c r="C188" s="4"/>
      <c r="I188" s="4"/>
      <c r="J188" s="4"/>
      <c r="K188" s="4"/>
      <c r="L188" s="4"/>
      <c r="M188" s="4"/>
      <c r="N188" s="4"/>
      <c r="O188" s="4"/>
    </row>
    <row r="189" spans="1:15" s="5" customFormat="1" x14ac:dyDescent="0.25">
      <c r="A189" s="27"/>
      <c r="B189" s="27"/>
      <c r="C189" s="4"/>
      <c r="I189" s="4"/>
      <c r="J189" s="4"/>
      <c r="K189" s="4"/>
      <c r="L189" s="4"/>
      <c r="M189" s="4"/>
      <c r="N189" s="4"/>
      <c r="O189" s="4"/>
    </row>
    <row r="190" spans="1:15" s="5" customFormat="1" x14ac:dyDescent="0.25">
      <c r="A190" s="4"/>
      <c r="B190" s="4"/>
      <c r="C190" s="4"/>
      <c r="I190" s="4"/>
      <c r="J190" s="4"/>
      <c r="K190" s="4"/>
      <c r="L190" s="4"/>
      <c r="M190" s="4"/>
      <c r="N190" s="4"/>
      <c r="O190" s="4"/>
    </row>
    <row r="191" spans="1:15" s="5" customFormat="1" x14ac:dyDescent="0.25">
      <c r="A191" s="4"/>
      <c r="B191" s="4"/>
      <c r="C191" s="4"/>
      <c r="I191" s="4"/>
      <c r="J191" s="4"/>
      <c r="K191" s="4"/>
      <c r="L191" s="4"/>
      <c r="M191" s="4"/>
      <c r="N191" s="4"/>
      <c r="O191" s="4"/>
    </row>
    <row r="192" spans="1:15" s="5" customFormat="1" x14ac:dyDescent="0.25">
      <c r="A192" s="4"/>
      <c r="B192" s="4"/>
      <c r="C192" s="4"/>
      <c r="I192" s="4"/>
      <c r="J192" s="4"/>
      <c r="K192" s="4"/>
      <c r="L192" s="4"/>
      <c r="M192" s="4"/>
      <c r="N192" s="4"/>
      <c r="O192" s="4"/>
    </row>
    <row r="193" spans="1:15" s="5" customFormat="1" x14ac:dyDescent="0.25">
      <c r="A193" s="4"/>
      <c r="B193" s="4"/>
      <c r="C193" s="4"/>
      <c r="I193" s="4"/>
      <c r="J193" s="4"/>
      <c r="K193" s="4"/>
      <c r="L193" s="4"/>
      <c r="M193" s="4"/>
      <c r="N193" s="4"/>
      <c r="O193" s="4"/>
    </row>
    <row r="194" spans="1:15" s="5" customFormat="1" x14ac:dyDescent="0.25">
      <c r="A194" s="4"/>
      <c r="B194" s="4"/>
      <c r="C194" s="4"/>
      <c r="I194" s="4"/>
      <c r="J194" s="4"/>
      <c r="K194" s="4"/>
      <c r="L194" s="4"/>
      <c r="M194" s="4"/>
      <c r="N194" s="4"/>
      <c r="O194" s="4"/>
    </row>
    <row r="195" spans="1:15" s="5" customFormat="1" x14ac:dyDescent="0.25">
      <c r="A195" s="4"/>
      <c r="B195" s="4"/>
      <c r="C195" s="4"/>
      <c r="I195" s="4"/>
      <c r="J195" s="4"/>
      <c r="K195" s="4"/>
      <c r="L195" s="4"/>
      <c r="M195" s="4"/>
      <c r="N195" s="4"/>
      <c r="O195" s="4"/>
    </row>
    <row r="196" spans="1:15" s="5" customFormat="1" x14ac:dyDescent="0.25">
      <c r="A196" s="4"/>
      <c r="B196" s="4"/>
      <c r="C196" s="4"/>
      <c r="I196" s="4"/>
      <c r="J196" s="4"/>
      <c r="K196" s="4"/>
      <c r="L196" s="4"/>
      <c r="M196" s="4"/>
      <c r="N196" s="4"/>
      <c r="O196" s="4"/>
    </row>
    <row r="197" spans="1:15" s="5" customFormat="1" x14ac:dyDescent="0.25">
      <c r="A197" s="4"/>
      <c r="B197" s="4"/>
      <c r="C197" s="4"/>
      <c r="I197" s="4"/>
      <c r="J197" s="4"/>
      <c r="K197" s="4"/>
      <c r="L197" s="4"/>
      <c r="M197" s="4"/>
      <c r="N197" s="4"/>
      <c r="O197" s="4"/>
    </row>
    <row r="198" spans="1:15" s="5" customFormat="1" x14ac:dyDescent="0.25">
      <c r="A198" s="4"/>
      <c r="B198" s="4"/>
      <c r="C198" s="4"/>
      <c r="I198" s="4"/>
      <c r="J198" s="4"/>
      <c r="K198" s="4"/>
      <c r="L198" s="4"/>
      <c r="M198" s="4"/>
      <c r="N198" s="4"/>
      <c r="O198" s="4"/>
    </row>
    <row r="199" spans="1:15" s="5" customFormat="1" x14ac:dyDescent="0.25">
      <c r="A199" s="4"/>
      <c r="B199" s="4"/>
      <c r="C199" s="4"/>
      <c r="I199" s="4"/>
      <c r="J199" s="4"/>
      <c r="K199" s="4"/>
      <c r="L199" s="4"/>
      <c r="M199" s="4"/>
      <c r="N199" s="4"/>
      <c r="O199" s="4"/>
    </row>
    <row r="200" spans="1:15" s="5" customFormat="1" x14ac:dyDescent="0.25">
      <c r="A200" s="4"/>
      <c r="B200" s="4"/>
      <c r="C200" s="4"/>
      <c r="I200" s="4"/>
      <c r="J200" s="4"/>
      <c r="K200" s="4"/>
      <c r="L200" s="4"/>
      <c r="M200" s="4"/>
      <c r="N200" s="4"/>
      <c r="O200" s="4"/>
    </row>
    <row r="201" spans="1:15" s="5" customFormat="1" x14ac:dyDescent="0.25">
      <c r="A201" s="4"/>
      <c r="B201" s="4"/>
      <c r="C201" s="4"/>
      <c r="I201" s="4"/>
      <c r="J201" s="4"/>
      <c r="K201" s="4"/>
      <c r="L201" s="4"/>
      <c r="M201" s="4"/>
      <c r="N201" s="4"/>
      <c r="O201" s="4"/>
    </row>
    <row r="202" spans="1:15" s="5" customFormat="1" x14ac:dyDescent="0.25">
      <c r="A202" s="4"/>
      <c r="B202" s="4"/>
      <c r="C202" s="4"/>
      <c r="I202" s="4"/>
      <c r="J202" s="4"/>
      <c r="K202" s="4"/>
      <c r="L202" s="4"/>
      <c r="M202" s="4"/>
      <c r="N202" s="4"/>
      <c r="O202" s="4"/>
    </row>
    <row r="203" spans="1:15" s="5" customFormat="1" x14ac:dyDescent="0.25">
      <c r="A203" s="4"/>
      <c r="B203" s="4"/>
      <c r="C203" s="4"/>
      <c r="I203" s="4"/>
      <c r="J203" s="4"/>
      <c r="K203" s="4"/>
      <c r="L203" s="4"/>
      <c r="M203" s="4"/>
      <c r="N203" s="4"/>
      <c r="O203" s="4"/>
    </row>
    <row r="204" spans="1:15" s="5" customFormat="1" x14ac:dyDescent="0.25">
      <c r="A204" s="4"/>
      <c r="B204" s="4"/>
      <c r="C204" s="4"/>
      <c r="I204" s="4"/>
      <c r="J204" s="4"/>
      <c r="K204" s="4"/>
      <c r="L204" s="4"/>
      <c r="M204" s="4"/>
      <c r="N204" s="4"/>
      <c r="O204" s="4"/>
    </row>
    <row r="205" spans="1:15" s="5" customFormat="1" x14ac:dyDescent="0.25">
      <c r="A205" s="4"/>
      <c r="B205" s="4"/>
      <c r="C205" s="4"/>
      <c r="I205" s="4"/>
      <c r="J205" s="4"/>
      <c r="K205" s="4"/>
      <c r="L205" s="4"/>
      <c r="M205" s="4"/>
      <c r="N205" s="4"/>
      <c r="O205" s="4"/>
    </row>
    <row r="206" spans="1:15" s="5" customFormat="1" x14ac:dyDescent="0.25">
      <c r="A206" s="4"/>
      <c r="B206" s="4"/>
      <c r="C206" s="4"/>
      <c r="I206" s="4"/>
      <c r="J206" s="4"/>
      <c r="K206" s="4"/>
      <c r="L206" s="4"/>
      <c r="M206" s="4"/>
      <c r="N206" s="4"/>
      <c r="O206" s="4"/>
    </row>
    <row r="207" spans="1:15" s="5" customFormat="1" x14ac:dyDescent="0.25">
      <c r="A207" s="4"/>
      <c r="B207" s="4"/>
      <c r="C207" s="4"/>
      <c r="I207" s="4"/>
      <c r="J207" s="4"/>
      <c r="K207" s="4"/>
      <c r="L207" s="4"/>
      <c r="M207" s="4"/>
      <c r="N207" s="4"/>
      <c r="O207" s="4"/>
    </row>
    <row r="208" spans="1:15" s="5" customFormat="1" x14ac:dyDescent="0.25">
      <c r="A208" s="4"/>
      <c r="B208" s="4"/>
      <c r="C208" s="4"/>
      <c r="I208" s="4"/>
      <c r="J208" s="4"/>
      <c r="K208" s="4"/>
      <c r="L208" s="4"/>
      <c r="M208" s="4"/>
      <c r="N208" s="4"/>
      <c r="O208" s="4"/>
    </row>
    <row r="209" spans="1:15" s="5" customFormat="1" x14ac:dyDescent="0.25">
      <c r="A209" s="4"/>
      <c r="B209" s="4"/>
      <c r="C209" s="4"/>
      <c r="I209" s="4"/>
      <c r="J209" s="4"/>
      <c r="K209" s="4"/>
      <c r="L209" s="4"/>
      <c r="M209" s="4"/>
      <c r="N209" s="4"/>
      <c r="O209" s="4"/>
    </row>
    <row r="210" spans="1:15" s="5" customFormat="1" x14ac:dyDescent="0.25">
      <c r="A210" s="4"/>
      <c r="B210" s="4"/>
      <c r="C210" s="4"/>
      <c r="I210" s="4"/>
      <c r="J210" s="4"/>
      <c r="K210" s="4"/>
      <c r="L210" s="4"/>
      <c r="M210" s="4"/>
      <c r="N210" s="4"/>
      <c r="O210" s="4"/>
    </row>
    <row r="211" spans="1:15" s="5" customFormat="1" x14ac:dyDescent="0.25">
      <c r="A211" s="4"/>
      <c r="B211" s="4"/>
      <c r="C211" s="4"/>
      <c r="I211" s="4"/>
      <c r="J211" s="4"/>
      <c r="K211" s="4"/>
      <c r="L211" s="4"/>
      <c r="M211" s="4"/>
      <c r="N211" s="4"/>
      <c r="O211" s="4"/>
    </row>
    <row r="212" spans="1:15" s="5" customFormat="1" x14ac:dyDescent="0.25">
      <c r="A212" s="4"/>
      <c r="B212" s="4"/>
      <c r="C212" s="4"/>
      <c r="I212" s="4"/>
      <c r="J212" s="4"/>
      <c r="K212" s="4"/>
      <c r="L212" s="4"/>
      <c r="M212" s="4"/>
      <c r="N212" s="4"/>
      <c r="O212" s="4"/>
    </row>
    <row r="213" spans="1:15" s="5" customFormat="1" x14ac:dyDescent="0.25">
      <c r="A213" s="4"/>
      <c r="B213" s="4"/>
      <c r="C213" s="4"/>
      <c r="I213" s="4"/>
      <c r="J213" s="4"/>
      <c r="K213" s="4"/>
      <c r="L213" s="4"/>
      <c r="M213" s="4"/>
      <c r="N213" s="4"/>
      <c r="O213" s="4"/>
    </row>
    <row r="214" spans="1:15" s="5" customFormat="1" x14ac:dyDescent="0.25">
      <c r="A214" s="4"/>
      <c r="B214" s="4"/>
      <c r="C214" s="4"/>
      <c r="I214" s="4"/>
      <c r="J214" s="4"/>
      <c r="K214" s="4"/>
      <c r="L214" s="4"/>
      <c r="M214" s="4"/>
      <c r="N214" s="4"/>
      <c r="O214" s="4"/>
    </row>
    <row r="215" spans="1:15" customFormat="1" x14ac:dyDescent="0.25">
      <c r="D215" s="3"/>
      <c r="E215" s="3"/>
      <c r="F215" s="3"/>
      <c r="G215" s="3"/>
      <c r="H215" s="3"/>
    </row>
    <row r="216" spans="1:15" customFormat="1" hidden="1" x14ac:dyDescent="0.25">
      <c r="A216" s="1" t="s">
        <v>17</v>
      </c>
      <c r="B216" s="1" t="s">
        <v>43</v>
      </c>
      <c r="C216" s="1" t="s">
        <v>18</v>
      </c>
      <c r="D216" s="1" t="s">
        <v>19</v>
      </c>
      <c r="E216" s="3"/>
      <c r="F216" s="3"/>
      <c r="G216" s="3"/>
      <c r="H216" s="3"/>
      <c r="I216" s="3"/>
    </row>
    <row r="217" spans="1:15" customFormat="1" hidden="1" x14ac:dyDescent="0.25">
      <c r="A217" s="1" t="s">
        <v>20</v>
      </c>
      <c r="B217" s="1" t="s">
        <v>57</v>
      </c>
      <c r="C217" s="1" t="s">
        <v>21</v>
      </c>
      <c r="D217" s="1" t="s">
        <v>22</v>
      </c>
      <c r="E217" s="3"/>
      <c r="F217" s="3"/>
      <c r="G217" s="3"/>
      <c r="H217" s="3"/>
      <c r="I217" s="3"/>
    </row>
    <row r="218" spans="1:15" customFormat="1" hidden="1" x14ac:dyDescent="0.25">
      <c r="A218" s="1" t="s">
        <v>23</v>
      </c>
      <c r="B218" s="1" t="s">
        <v>58</v>
      </c>
      <c r="C218" s="1" t="s">
        <v>24</v>
      </c>
      <c r="D218" s="1" t="s">
        <v>25</v>
      </c>
      <c r="E218" s="3"/>
      <c r="F218" s="3"/>
      <c r="G218" s="3"/>
      <c r="H218" s="3"/>
      <c r="I218" s="3"/>
    </row>
    <row r="219" spans="1:15" customFormat="1" hidden="1" x14ac:dyDescent="0.25">
      <c r="A219" s="1" t="s">
        <v>26</v>
      </c>
      <c r="B219" s="1"/>
      <c r="C219" s="1" t="s">
        <v>27</v>
      </c>
      <c r="D219" s="1" t="s">
        <v>28</v>
      </c>
      <c r="E219" s="3"/>
      <c r="F219" s="3"/>
      <c r="G219" s="3"/>
      <c r="H219" s="3"/>
      <c r="I219" s="3"/>
    </row>
    <row r="220" spans="1:15" customFormat="1" hidden="1" x14ac:dyDescent="0.25">
      <c r="A220" s="1" t="s">
        <v>29</v>
      </c>
      <c r="B220" s="1"/>
      <c r="C220" s="1" t="s">
        <v>30</v>
      </c>
      <c r="D220" s="1" t="s">
        <v>31</v>
      </c>
      <c r="E220" s="3"/>
      <c r="F220" s="3"/>
      <c r="G220" s="3"/>
      <c r="H220" s="3"/>
      <c r="I220" s="3"/>
    </row>
    <row r="221" spans="1:15" customFormat="1" hidden="1" x14ac:dyDescent="0.25">
      <c r="A221" s="1" t="s">
        <v>32</v>
      </c>
      <c r="B221" s="1"/>
      <c r="C221" s="1" t="s">
        <v>33</v>
      </c>
      <c r="D221" s="1"/>
      <c r="E221" s="3"/>
      <c r="F221" s="3"/>
      <c r="G221" s="3"/>
      <c r="H221" s="3"/>
      <c r="I221" s="3"/>
    </row>
    <row r="222" spans="1:15" customFormat="1" hidden="1" x14ac:dyDescent="0.25">
      <c r="A222" s="1"/>
      <c r="B222" s="1"/>
      <c r="C222" s="1" t="s">
        <v>34</v>
      </c>
      <c r="D222" s="1"/>
      <c r="E222" s="3"/>
      <c r="F222" s="3"/>
      <c r="G222" s="3"/>
      <c r="H222" s="3"/>
      <c r="I222" s="3"/>
    </row>
    <row r="223" spans="1:15" customFormat="1" x14ac:dyDescent="0.25">
      <c r="D223" s="3"/>
      <c r="E223" s="3"/>
      <c r="F223" s="3"/>
      <c r="G223" s="3"/>
      <c r="H223" s="3"/>
    </row>
    <row r="224" spans="1:15" s="5" customFormat="1" x14ac:dyDescent="0.25">
      <c r="A224" s="4"/>
      <c r="B224" s="4"/>
      <c r="C224" s="4"/>
      <c r="I224" s="4"/>
      <c r="J224" s="4"/>
      <c r="K224" s="4"/>
      <c r="L224" s="4"/>
      <c r="M224" s="4"/>
      <c r="N224" s="4"/>
      <c r="O224" s="4"/>
    </row>
    <row r="225" spans="1:15" s="5" customFormat="1" x14ac:dyDescent="0.25">
      <c r="A225" s="4"/>
      <c r="B225" s="4"/>
      <c r="C225" s="4"/>
      <c r="I225" s="4"/>
      <c r="J225" s="4"/>
      <c r="K225" s="4"/>
      <c r="L225" s="4"/>
      <c r="M225" s="4"/>
      <c r="N225" s="4"/>
      <c r="O225" s="4"/>
    </row>
    <row r="226" spans="1:15" s="5" customFormat="1" x14ac:dyDescent="0.25">
      <c r="A226" s="4"/>
      <c r="B226" s="4"/>
      <c r="C226" s="4"/>
      <c r="I226" s="4"/>
      <c r="J226" s="4"/>
      <c r="K226" s="4"/>
      <c r="L226" s="4"/>
      <c r="M226" s="4"/>
      <c r="N226" s="4"/>
      <c r="O226" s="4"/>
    </row>
    <row r="227" spans="1:15" s="5" customFormat="1" x14ac:dyDescent="0.25">
      <c r="A227" s="4"/>
      <c r="B227" s="4"/>
      <c r="C227" s="4"/>
      <c r="I227" s="4"/>
      <c r="J227" s="4"/>
      <c r="K227" s="4"/>
      <c r="L227" s="4"/>
      <c r="M227" s="4"/>
      <c r="N227" s="4"/>
      <c r="O227" s="4"/>
    </row>
    <row r="228" spans="1:15" s="5" customFormat="1" x14ac:dyDescent="0.25">
      <c r="A228" s="4"/>
      <c r="B228" s="4"/>
      <c r="C228" s="4"/>
      <c r="I228" s="4"/>
      <c r="J228" s="4"/>
      <c r="K228" s="4"/>
      <c r="L228" s="4"/>
      <c r="M228" s="4"/>
      <c r="N228" s="4"/>
      <c r="O228" s="4"/>
    </row>
    <row r="229" spans="1:15" s="5" customFormat="1" x14ac:dyDescent="0.25">
      <c r="A229" s="4"/>
      <c r="B229" s="4"/>
      <c r="C229" s="4"/>
      <c r="I229" s="4"/>
      <c r="J229" s="4"/>
      <c r="K229" s="4"/>
      <c r="L229" s="4"/>
      <c r="M229" s="4"/>
      <c r="N229" s="4"/>
      <c r="O229" s="4"/>
    </row>
    <row r="230" spans="1:15" s="5" customFormat="1" x14ac:dyDescent="0.25">
      <c r="A230" s="4"/>
      <c r="B230" s="4"/>
      <c r="C230" s="4"/>
      <c r="I230" s="4"/>
      <c r="J230" s="4"/>
      <c r="K230" s="4"/>
      <c r="L230" s="4"/>
      <c r="M230" s="4"/>
      <c r="N230" s="4"/>
      <c r="O230" s="4"/>
    </row>
    <row r="231" spans="1:15" s="5" customFormat="1" x14ac:dyDescent="0.25">
      <c r="A231" s="4"/>
      <c r="B231" s="4"/>
      <c r="C231" s="4"/>
      <c r="I231" s="4"/>
      <c r="J231" s="4"/>
      <c r="K231" s="4"/>
      <c r="L231" s="4"/>
      <c r="M231" s="4"/>
      <c r="N231" s="4"/>
      <c r="O231" s="4"/>
    </row>
    <row r="232" spans="1:15" s="5" customFormat="1" x14ac:dyDescent="0.25">
      <c r="A232" s="4"/>
      <c r="B232" s="4"/>
      <c r="C232" s="4"/>
      <c r="I232" s="4"/>
      <c r="J232" s="4"/>
      <c r="K232" s="4"/>
      <c r="L232" s="4"/>
      <c r="M232" s="4"/>
      <c r="N232" s="4"/>
      <c r="O232" s="4"/>
    </row>
    <row r="233" spans="1:15" s="5" customFormat="1" x14ac:dyDescent="0.25">
      <c r="A233" s="4"/>
      <c r="B233" s="4"/>
      <c r="C233" s="4"/>
      <c r="I233" s="4"/>
      <c r="J233" s="4"/>
      <c r="K233" s="4"/>
      <c r="L233" s="4"/>
      <c r="M233" s="4"/>
      <c r="N233" s="4"/>
      <c r="O233" s="4"/>
    </row>
    <row r="234" spans="1:15" s="5" customFormat="1" x14ac:dyDescent="0.25">
      <c r="A234" s="4"/>
      <c r="B234" s="4"/>
      <c r="C234" s="4"/>
      <c r="I234" s="4"/>
      <c r="J234" s="4"/>
      <c r="K234" s="4"/>
      <c r="L234" s="4"/>
      <c r="M234" s="4"/>
      <c r="N234" s="4"/>
      <c r="O234" s="4"/>
    </row>
    <row r="235" spans="1:15" s="5" customFormat="1" x14ac:dyDescent="0.25">
      <c r="A235" s="4"/>
      <c r="B235" s="4"/>
      <c r="C235" s="4"/>
      <c r="I235" s="4"/>
      <c r="J235" s="4"/>
      <c r="K235" s="4"/>
      <c r="L235" s="4"/>
      <c r="M235" s="4"/>
      <c r="N235" s="4"/>
      <c r="O235" s="4"/>
    </row>
    <row r="236" spans="1:15" s="5" customFormat="1" x14ac:dyDescent="0.25">
      <c r="A236" s="4"/>
      <c r="B236" s="4"/>
      <c r="C236" s="4"/>
      <c r="I236" s="4"/>
      <c r="J236" s="4"/>
      <c r="K236" s="4"/>
      <c r="L236" s="4"/>
      <c r="M236" s="4"/>
      <c r="N236" s="4"/>
      <c r="O236" s="4"/>
    </row>
    <row r="237" spans="1:15" s="5" customFormat="1" x14ac:dyDescent="0.25">
      <c r="A237" s="4"/>
      <c r="B237" s="4"/>
      <c r="C237" s="4"/>
      <c r="I237" s="4"/>
      <c r="J237" s="4"/>
      <c r="K237" s="4"/>
      <c r="L237" s="4"/>
      <c r="M237" s="4"/>
      <c r="N237" s="4"/>
      <c r="O237" s="4"/>
    </row>
    <row r="238" spans="1:15" s="5" customFormat="1" x14ac:dyDescent="0.25">
      <c r="A238" s="4"/>
      <c r="B238" s="4"/>
      <c r="C238" s="4"/>
      <c r="I238" s="4"/>
      <c r="J238" s="4"/>
      <c r="K238" s="4"/>
      <c r="L238" s="4"/>
      <c r="M238" s="4"/>
      <c r="N238" s="4"/>
      <c r="O238" s="4"/>
    </row>
    <row r="239" spans="1:15" s="5" customFormat="1" x14ac:dyDescent="0.25">
      <c r="A239" s="4"/>
      <c r="B239" s="4"/>
      <c r="C239" s="4"/>
      <c r="I239" s="4"/>
      <c r="J239" s="4"/>
      <c r="K239" s="4"/>
      <c r="L239" s="4"/>
      <c r="M239" s="4"/>
      <c r="N239" s="4"/>
      <c r="O239" s="4"/>
    </row>
    <row r="240" spans="1:15" s="5" customFormat="1" x14ac:dyDescent="0.25">
      <c r="A240" s="4"/>
      <c r="B240" s="4"/>
      <c r="C240" s="4"/>
      <c r="I240" s="4"/>
      <c r="J240" s="4"/>
      <c r="K240" s="4"/>
      <c r="L240" s="4"/>
      <c r="M240" s="4"/>
      <c r="N240" s="4"/>
      <c r="O240" s="4"/>
    </row>
    <row r="241" spans="1:15" s="5" customFormat="1" x14ac:dyDescent="0.25">
      <c r="A241" s="4"/>
      <c r="B241" s="4"/>
      <c r="C241" s="4"/>
      <c r="I241" s="4"/>
      <c r="J241" s="4"/>
      <c r="K241" s="4"/>
      <c r="L241" s="4"/>
      <c r="M241" s="4"/>
      <c r="N241" s="4"/>
      <c r="O241" s="4"/>
    </row>
    <row r="242" spans="1:15" s="5" customFormat="1" x14ac:dyDescent="0.25">
      <c r="A242" s="4"/>
      <c r="B242" s="4"/>
      <c r="C242" s="4"/>
      <c r="I242" s="4"/>
      <c r="J242" s="4"/>
      <c r="K242" s="4"/>
      <c r="L242" s="4"/>
      <c r="M242" s="4"/>
      <c r="N242" s="4"/>
      <c r="O242" s="4"/>
    </row>
    <row r="243" spans="1:15" s="5" customFormat="1" x14ac:dyDescent="0.25">
      <c r="A243" s="4"/>
      <c r="B243" s="4"/>
      <c r="C243" s="4"/>
      <c r="I243" s="4"/>
      <c r="J243" s="4"/>
      <c r="K243" s="4"/>
      <c r="L243" s="4"/>
      <c r="M243" s="4"/>
      <c r="N243" s="4"/>
      <c r="O243" s="4"/>
    </row>
    <row r="244" spans="1:15" s="5" customFormat="1" x14ac:dyDescent="0.25">
      <c r="A244" s="4"/>
      <c r="B244" s="4"/>
      <c r="C244" s="4"/>
      <c r="I244" s="4"/>
      <c r="J244" s="4"/>
      <c r="K244" s="4"/>
      <c r="L244" s="4"/>
      <c r="M244" s="4"/>
      <c r="N244" s="4"/>
      <c r="O244" s="4"/>
    </row>
    <row r="245" spans="1:15" s="5" customFormat="1" x14ac:dyDescent="0.25">
      <c r="A245" s="4"/>
      <c r="B245" s="4"/>
      <c r="C245" s="4"/>
      <c r="I245" s="4"/>
      <c r="J245" s="4"/>
      <c r="K245" s="4"/>
      <c r="L245" s="4"/>
      <c r="M245" s="4"/>
      <c r="N245" s="4"/>
      <c r="O245" s="4"/>
    </row>
    <row r="246" spans="1:15" s="5" customFormat="1" x14ac:dyDescent="0.25">
      <c r="A246" s="4"/>
      <c r="B246" s="4"/>
      <c r="C246" s="4"/>
      <c r="I246" s="4"/>
      <c r="J246" s="4"/>
      <c r="K246" s="4"/>
      <c r="L246" s="4"/>
      <c r="M246" s="4"/>
      <c r="N246" s="4"/>
      <c r="O246" s="4"/>
    </row>
    <row r="247" spans="1:15" s="5" customFormat="1" x14ac:dyDescent="0.25">
      <c r="A247" s="4"/>
      <c r="B247" s="4"/>
      <c r="C247" s="4"/>
      <c r="I247" s="4"/>
      <c r="J247" s="4"/>
      <c r="K247" s="4"/>
      <c r="L247" s="4"/>
      <c r="M247" s="4"/>
      <c r="N247" s="4"/>
      <c r="O247" s="4"/>
    </row>
    <row r="248" spans="1:15" s="5" customFormat="1" x14ac:dyDescent="0.25">
      <c r="A248" s="4"/>
      <c r="B248" s="4"/>
      <c r="C248" s="4"/>
      <c r="I248" s="4"/>
      <c r="J248" s="4"/>
      <c r="K248" s="4"/>
      <c r="L248" s="4"/>
      <c r="M248" s="4"/>
      <c r="N248" s="4"/>
      <c r="O248" s="4"/>
    </row>
    <row r="249" spans="1:15" s="5" customFormat="1" x14ac:dyDescent="0.25">
      <c r="A249" s="4"/>
      <c r="B249" s="4"/>
      <c r="C249" s="4"/>
      <c r="I249" s="4"/>
      <c r="J249" s="4"/>
      <c r="K249" s="4"/>
      <c r="L249" s="4"/>
      <c r="M249" s="4"/>
      <c r="N249" s="4"/>
      <c r="O249" s="4"/>
    </row>
    <row r="250" spans="1:15" s="5" customFormat="1" x14ac:dyDescent="0.25">
      <c r="A250" s="4"/>
      <c r="B250" s="4"/>
      <c r="C250" s="4"/>
      <c r="I250" s="4"/>
      <c r="J250" s="4"/>
      <c r="K250" s="4"/>
      <c r="L250" s="4"/>
      <c r="M250" s="4"/>
      <c r="N250" s="4"/>
      <c r="O250" s="4"/>
    </row>
    <row r="251" spans="1:15" s="5" customFormat="1" x14ac:dyDescent="0.25">
      <c r="A251" s="4"/>
      <c r="B251" s="4"/>
      <c r="C251" s="4"/>
      <c r="I251" s="4"/>
      <c r="J251" s="4"/>
      <c r="K251" s="4"/>
      <c r="L251" s="4"/>
      <c r="M251" s="4"/>
      <c r="N251" s="4"/>
      <c r="O251" s="4"/>
    </row>
    <row r="252" spans="1:15" s="5" customFormat="1" x14ac:dyDescent="0.25">
      <c r="A252" s="4"/>
      <c r="B252" s="4"/>
      <c r="C252" s="4"/>
      <c r="I252" s="4"/>
      <c r="J252" s="4"/>
      <c r="K252" s="4"/>
      <c r="L252" s="4"/>
      <c r="M252" s="4"/>
      <c r="N252" s="4"/>
      <c r="O252" s="4"/>
    </row>
    <row r="253" spans="1:15" s="5" customFormat="1" x14ac:dyDescent="0.25">
      <c r="A253" s="4"/>
      <c r="B253" s="4"/>
      <c r="C253" s="4"/>
      <c r="I253" s="4"/>
      <c r="J253" s="4"/>
      <c r="K253" s="4"/>
      <c r="L253" s="4"/>
      <c r="M253" s="4"/>
      <c r="N253" s="4"/>
      <c r="O253" s="4"/>
    </row>
    <row r="254" spans="1:15" s="5" customFormat="1" x14ac:dyDescent="0.25">
      <c r="A254" s="4"/>
      <c r="B254" s="4"/>
      <c r="C254" s="4"/>
      <c r="I254" s="4"/>
      <c r="J254" s="4"/>
      <c r="K254" s="4"/>
      <c r="L254" s="4"/>
      <c r="M254" s="4"/>
      <c r="N254" s="4"/>
      <c r="O254" s="4"/>
    </row>
    <row r="255" spans="1:15" s="5" customFormat="1" x14ac:dyDescent="0.25">
      <c r="A255" s="4"/>
      <c r="B255" s="4"/>
      <c r="C255" s="4"/>
      <c r="I255" s="4"/>
      <c r="J255" s="4"/>
      <c r="K255" s="4"/>
      <c r="L255" s="4"/>
      <c r="M255" s="4"/>
      <c r="N255" s="4"/>
      <c r="O255" s="4"/>
    </row>
    <row r="256" spans="1:15" s="5" customFormat="1" x14ac:dyDescent="0.25">
      <c r="A256" s="4"/>
      <c r="B256" s="4"/>
      <c r="C256" s="4"/>
      <c r="I256" s="4"/>
      <c r="J256" s="4"/>
      <c r="K256" s="4"/>
      <c r="L256" s="4"/>
      <c r="M256" s="4"/>
      <c r="N256" s="4"/>
      <c r="O256" s="4"/>
    </row>
    <row r="257" spans="1:15" s="5" customFormat="1" x14ac:dyDescent="0.25">
      <c r="A257" s="4"/>
      <c r="B257" s="4"/>
      <c r="C257" s="4"/>
      <c r="I257" s="4"/>
      <c r="J257" s="4"/>
      <c r="K257" s="4"/>
      <c r="L257" s="4"/>
      <c r="M257" s="4"/>
      <c r="N257" s="4"/>
      <c r="O257" s="4"/>
    </row>
    <row r="258" spans="1:15" s="5" customFormat="1" x14ac:dyDescent="0.25">
      <c r="A258" s="4"/>
      <c r="B258" s="4"/>
      <c r="C258" s="4"/>
      <c r="I258" s="4"/>
      <c r="J258" s="4"/>
      <c r="K258" s="4"/>
      <c r="L258" s="4"/>
      <c r="M258" s="4"/>
      <c r="N258" s="4"/>
      <c r="O258" s="4"/>
    </row>
    <row r="259" spans="1:15" s="5" customFormat="1" x14ac:dyDescent="0.25">
      <c r="A259" s="4"/>
      <c r="B259" s="4"/>
      <c r="C259" s="4"/>
      <c r="I259" s="4"/>
      <c r="J259" s="4"/>
      <c r="K259" s="4"/>
      <c r="L259" s="4"/>
      <c r="M259" s="4"/>
      <c r="N259" s="4"/>
      <c r="O259" s="4"/>
    </row>
    <row r="260" spans="1:15" s="5" customFormat="1" x14ac:dyDescent="0.25">
      <c r="A260" s="4"/>
      <c r="B260" s="4"/>
      <c r="C260" s="4"/>
      <c r="I260" s="4"/>
      <c r="J260" s="4"/>
      <c r="K260" s="4"/>
      <c r="L260" s="4"/>
      <c r="M260" s="4"/>
      <c r="N260" s="4"/>
      <c r="O260" s="4"/>
    </row>
    <row r="261" spans="1:15" s="5" customFormat="1" x14ac:dyDescent="0.25">
      <c r="A261" s="4"/>
      <c r="B261" s="4"/>
      <c r="C261" s="4"/>
      <c r="I261" s="4"/>
      <c r="J261" s="4"/>
      <c r="K261" s="4"/>
      <c r="L261" s="4"/>
      <c r="M261" s="4"/>
      <c r="N261" s="4"/>
      <c r="O261" s="4"/>
    </row>
    <row r="262" spans="1:15" s="5" customFormat="1" x14ac:dyDescent="0.25">
      <c r="A262" s="4"/>
      <c r="B262" s="4"/>
      <c r="C262" s="4"/>
      <c r="I262" s="4"/>
      <c r="J262" s="4"/>
      <c r="K262" s="4"/>
      <c r="L262" s="4"/>
      <c r="M262" s="4"/>
      <c r="N262" s="4"/>
      <c r="O262" s="4"/>
    </row>
    <row r="263" spans="1:15" s="5" customFormat="1" x14ac:dyDescent="0.25">
      <c r="A263" s="4"/>
      <c r="B263" s="4"/>
      <c r="C263" s="4"/>
      <c r="I263" s="4"/>
      <c r="J263" s="4"/>
      <c r="K263" s="4"/>
      <c r="L263" s="4"/>
      <c r="M263" s="4"/>
      <c r="N263" s="4"/>
      <c r="O263" s="4"/>
    </row>
    <row r="264" spans="1:15" s="5" customFormat="1" x14ac:dyDescent="0.25">
      <c r="A264" s="4"/>
      <c r="B264" s="4"/>
      <c r="C264" s="4"/>
      <c r="I264" s="4"/>
      <c r="J264" s="4"/>
      <c r="K264" s="4"/>
      <c r="L264" s="4"/>
      <c r="M264" s="4"/>
      <c r="N264" s="4"/>
      <c r="O264" s="4"/>
    </row>
    <row r="265" spans="1:15" s="5" customFormat="1" x14ac:dyDescent="0.25">
      <c r="A265" s="4"/>
      <c r="B265" s="4"/>
      <c r="C265" s="4"/>
      <c r="I265" s="4"/>
      <c r="J265" s="4"/>
      <c r="K265" s="4"/>
      <c r="L265" s="4"/>
      <c r="M265" s="4"/>
      <c r="N265" s="4"/>
      <c r="O265" s="4"/>
    </row>
    <row r="266" spans="1:15" s="5" customFormat="1" x14ac:dyDescent="0.25">
      <c r="A266" s="4"/>
      <c r="B266" s="4"/>
      <c r="C266" s="4"/>
      <c r="I266" s="4"/>
      <c r="J266" s="4"/>
      <c r="K266" s="4"/>
      <c r="L266" s="4"/>
      <c r="M266" s="4"/>
      <c r="N266" s="4"/>
      <c r="O266" s="4"/>
    </row>
    <row r="267" spans="1:15" s="5" customFormat="1" x14ac:dyDescent="0.25">
      <c r="A267" s="4"/>
      <c r="B267" s="4"/>
      <c r="C267" s="4"/>
      <c r="I267" s="4"/>
      <c r="J267" s="4"/>
      <c r="K267" s="4"/>
      <c r="L267" s="4"/>
      <c r="M267" s="4"/>
      <c r="N267" s="4"/>
      <c r="O267" s="4"/>
    </row>
    <row r="268" spans="1:15" s="5" customFormat="1" x14ac:dyDescent="0.25">
      <c r="A268" s="4"/>
      <c r="B268" s="4"/>
      <c r="C268" s="4"/>
      <c r="I268" s="4"/>
      <c r="J268" s="4"/>
      <c r="K268" s="4"/>
      <c r="L268" s="4"/>
      <c r="M268" s="4"/>
      <c r="N268" s="4"/>
      <c r="O268" s="4"/>
    </row>
    <row r="269" spans="1:15" s="5" customFormat="1" x14ac:dyDescent="0.25">
      <c r="A269" s="4"/>
      <c r="B269" s="4"/>
      <c r="C269" s="4"/>
      <c r="I269" s="4"/>
      <c r="J269" s="4"/>
      <c r="K269" s="4"/>
      <c r="L269" s="4"/>
      <c r="M269" s="4"/>
      <c r="N269" s="4"/>
      <c r="O269" s="4"/>
    </row>
    <row r="270" spans="1:15" s="5" customFormat="1" x14ac:dyDescent="0.25">
      <c r="A270" s="4"/>
      <c r="B270" s="4"/>
      <c r="C270" s="4"/>
      <c r="I270" s="4"/>
      <c r="J270" s="4"/>
      <c r="K270" s="4"/>
      <c r="L270" s="4"/>
      <c r="M270" s="4"/>
      <c r="N270" s="4"/>
      <c r="O270" s="4"/>
    </row>
    <row r="271" spans="1:15" s="5" customFormat="1" x14ac:dyDescent="0.25">
      <c r="A271" s="4"/>
      <c r="B271" s="4"/>
      <c r="C271" s="4"/>
      <c r="I271" s="4"/>
      <c r="J271" s="4"/>
      <c r="K271" s="4"/>
      <c r="L271" s="4"/>
      <c r="M271" s="4"/>
      <c r="N271" s="4"/>
      <c r="O271" s="4"/>
    </row>
    <row r="272" spans="1:15" s="5" customFormat="1" x14ac:dyDescent="0.25">
      <c r="A272" s="4"/>
      <c r="B272" s="4"/>
      <c r="C272" s="4"/>
      <c r="I272" s="4"/>
      <c r="J272" s="4"/>
      <c r="K272" s="4"/>
      <c r="L272" s="4"/>
      <c r="M272" s="4"/>
      <c r="N272" s="4"/>
      <c r="O272" s="4"/>
    </row>
    <row r="273" spans="1:15" s="5" customFormat="1" x14ac:dyDescent="0.25">
      <c r="A273" s="4"/>
      <c r="B273" s="4"/>
      <c r="C273" s="4"/>
      <c r="I273" s="4"/>
      <c r="J273" s="4"/>
      <c r="K273" s="4"/>
      <c r="L273" s="4"/>
      <c r="M273" s="4"/>
      <c r="N273" s="4"/>
      <c r="O273" s="4"/>
    </row>
    <row r="274" spans="1:15" s="5" customFormat="1" x14ac:dyDescent="0.25">
      <c r="A274" s="4"/>
      <c r="B274" s="4"/>
      <c r="C274" s="4"/>
      <c r="I274" s="4"/>
      <c r="J274" s="4"/>
      <c r="K274" s="4"/>
      <c r="L274" s="4"/>
      <c r="M274" s="4"/>
      <c r="N274" s="4"/>
      <c r="O274" s="4"/>
    </row>
    <row r="275" spans="1:15" s="5" customFormat="1" x14ac:dyDescent="0.25">
      <c r="A275" s="4"/>
      <c r="B275" s="4"/>
      <c r="C275" s="4"/>
      <c r="I275" s="4"/>
      <c r="J275" s="4"/>
      <c r="K275" s="4"/>
      <c r="L275" s="4"/>
      <c r="M275" s="4"/>
      <c r="N275" s="4"/>
      <c r="O275" s="4"/>
    </row>
    <row r="276" spans="1:15" s="5" customFormat="1" x14ac:dyDescent="0.25">
      <c r="A276" s="4"/>
      <c r="B276" s="4"/>
      <c r="C276" s="4"/>
      <c r="I276" s="4"/>
      <c r="J276" s="4"/>
      <c r="K276" s="4"/>
      <c r="L276" s="4"/>
      <c r="M276" s="4"/>
      <c r="N276" s="4"/>
      <c r="O276" s="4"/>
    </row>
    <row r="277" spans="1:15" s="5" customFormat="1" x14ac:dyDescent="0.25">
      <c r="A277" s="4"/>
      <c r="B277" s="4"/>
      <c r="C277" s="4"/>
      <c r="I277" s="4"/>
      <c r="J277" s="4"/>
      <c r="K277" s="4"/>
      <c r="L277" s="4"/>
      <c r="M277" s="4"/>
      <c r="N277" s="4"/>
      <c r="O277" s="4"/>
    </row>
    <row r="278" spans="1:15" s="5" customFormat="1" x14ac:dyDescent="0.25">
      <c r="A278" s="4"/>
      <c r="B278" s="4"/>
      <c r="C278" s="4"/>
      <c r="I278" s="4"/>
      <c r="J278" s="4"/>
      <c r="K278" s="4"/>
      <c r="L278" s="4"/>
      <c r="M278" s="4"/>
      <c r="N278" s="4"/>
      <c r="O278" s="4"/>
    </row>
    <row r="279" spans="1:15" s="5" customFormat="1" x14ac:dyDescent="0.25">
      <c r="A279" s="4"/>
      <c r="B279" s="4"/>
      <c r="C279" s="4"/>
      <c r="I279" s="4"/>
      <c r="J279" s="4"/>
      <c r="K279" s="4"/>
      <c r="L279" s="4"/>
      <c r="M279" s="4"/>
      <c r="N279" s="4"/>
      <c r="O279" s="4"/>
    </row>
    <row r="280" spans="1:15" s="5" customFormat="1" x14ac:dyDescent="0.25">
      <c r="A280" s="4"/>
      <c r="B280" s="4"/>
      <c r="C280" s="4"/>
      <c r="I280" s="4"/>
      <c r="J280" s="4"/>
      <c r="K280" s="4"/>
      <c r="L280" s="4"/>
      <c r="M280" s="4"/>
      <c r="N280" s="4"/>
      <c r="O280" s="4"/>
    </row>
    <row r="281" spans="1:15" s="5" customFormat="1" x14ac:dyDescent="0.25">
      <c r="A281" s="4"/>
      <c r="B281" s="4"/>
      <c r="C281" s="4"/>
      <c r="I281" s="4"/>
      <c r="J281" s="4"/>
      <c r="K281" s="4"/>
      <c r="L281" s="4"/>
      <c r="M281" s="4"/>
      <c r="N281" s="4"/>
      <c r="O281" s="4"/>
    </row>
    <row r="282" spans="1:15" s="5" customFormat="1" x14ac:dyDescent="0.25">
      <c r="A282" s="4"/>
      <c r="B282" s="4"/>
      <c r="C282" s="4"/>
      <c r="I282" s="4"/>
      <c r="J282" s="4"/>
      <c r="K282" s="4"/>
      <c r="L282" s="4"/>
      <c r="M282" s="4"/>
      <c r="N282" s="4"/>
      <c r="O282" s="4"/>
    </row>
    <row r="283" spans="1:15" s="5" customFormat="1" x14ac:dyDescent="0.25">
      <c r="A283" s="4"/>
      <c r="B283" s="4"/>
      <c r="C283" s="4"/>
      <c r="I283" s="4"/>
      <c r="J283" s="4"/>
      <c r="K283" s="4"/>
      <c r="L283" s="4"/>
      <c r="M283" s="4"/>
      <c r="N283" s="4"/>
      <c r="O283" s="4"/>
    </row>
    <row r="284" spans="1:15" s="5" customFormat="1" x14ac:dyDescent="0.25">
      <c r="A284" s="4"/>
      <c r="B284" s="4"/>
      <c r="C284" s="4"/>
      <c r="I284" s="4"/>
      <c r="J284" s="4"/>
      <c r="K284" s="4"/>
      <c r="L284" s="4"/>
      <c r="M284" s="4"/>
      <c r="N284" s="4"/>
      <c r="O284" s="4"/>
    </row>
    <row r="285" spans="1:15" s="5" customFormat="1" x14ac:dyDescent="0.25">
      <c r="A285" s="4"/>
      <c r="B285" s="4"/>
      <c r="C285" s="4"/>
      <c r="I285" s="4"/>
      <c r="J285" s="4"/>
      <c r="K285" s="4"/>
      <c r="L285" s="4"/>
      <c r="M285" s="4"/>
      <c r="N285" s="4"/>
      <c r="O285" s="4"/>
    </row>
    <row r="286" spans="1:15" s="5" customFormat="1" x14ac:dyDescent="0.25">
      <c r="A286" s="4"/>
      <c r="B286" s="4"/>
      <c r="C286" s="4"/>
      <c r="I286" s="4"/>
      <c r="J286" s="4"/>
      <c r="K286" s="4"/>
      <c r="L286" s="4"/>
      <c r="M286" s="4"/>
      <c r="N286" s="4"/>
      <c r="O286" s="4"/>
    </row>
    <row r="287" spans="1:15" s="5" customFormat="1" x14ac:dyDescent="0.25">
      <c r="A287" s="4"/>
      <c r="B287" s="4"/>
      <c r="C287" s="4"/>
      <c r="I287" s="4"/>
      <c r="J287" s="4"/>
      <c r="K287" s="4"/>
      <c r="L287" s="4"/>
      <c r="M287" s="4"/>
      <c r="N287" s="4"/>
      <c r="O287" s="4"/>
    </row>
    <row r="288" spans="1:15" s="5" customFormat="1" x14ac:dyDescent="0.25">
      <c r="A288" s="4"/>
      <c r="B288" s="4"/>
      <c r="C288" s="4"/>
      <c r="I288" s="4"/>
      <c r="J288" s="4"/>
      <c r="K288" s="4"/>
      <c r="L288" s="4"/>
      <c r="M288" s="4"/>
      <c r="N288" s="4"/>
      <c r="O288" s="4"/>
    </row>
    <row r="289" spans="1:15" s="5" customFormat="1" x14ac:dyDescent="0.25">
      <c r="A289" s="4"/>
      <c r="B289" s="4"/>
      <c r="C289" s="4"/>
      <c r="I289" s="4"/>
      <c r="J289" s="4"/>
      <c r="K289" s="4"/>
      <c r="L289" s="4"/>
      <c r="M289" s="4"/>
      <c r="N289" s="4"/>
      <c r="O289" s="4"/>
    </row>
    <row r="290" spans="1:15" s="5" customFormat="1" x14ac:dyDescent="0.25">
      <c r="A290" s="4"/>
      <c r="B290" s="4"/>
      <c r="C290" s="4"/>
      <c r="I290" s="4"/>
      <c r="J290" s="4"/>
      <c r="K290" s="4"/>
      <c r="L290" s="4"/>
      <c r="M290" s="4"/>
      <c r="N290" s="4"/>
      <c r="O290" s="4"/>
    </row>
    <row r="291" spans="1:15" s="5" customFormat="1" x14ac:dyDescent="0.25">
      <c r="A291" s="4"/>
      <c r="B291" s="4"/>
      <c r="C291" s="4"/>
      <c r="I291" s="4"/>
      <c r="J291" s="4"/>
      <c r="K291" s="4"/>
      <c r="L291" s="4"/>
      <c r="M291" s="4"/>
      <c r="N291" s="4"/>
      <c r="O291" s="4"/>
    </row>
    <row r="292" spans="1:15" s="5" customFormat="1" x14ac:dyDescent="0.25">
      <c r="A292" s="4"/>
      <c r="B292" s="4"/>
      <c r="C292" s="4"/>
      <c r="I292" s="4"/>
      <c r="J292" s="4"/>
      <c r="K292" s="4"/>
      <c r="L292" s="4"/>
      <c r="M292" s="4"/>
      <c r="N292" s="4"/>
      <c r="O292" s="4"/>
    </row>
    <row r="293" spans="1:15" s="5" customFormat="1" x14ac:dyDescent="0.25">
      <c r="A293" s="4"/>
      <c r="B293" s="4"/>
      <c r="C293" s="4"/>
      <c r="I293" s="4"/>
      <c r="J293" s="4"/>
      <c r="K293" s="4"/>
      <c r="L293" s="4"/>
      <c r="M293" s="4"/>
      <c r="N293" s="4"/>
      <c r="O293" s="4"/>
    </row>
    <row r="294" spans="1:15" s="5" customFormat="1" x14ac:dyDescent="0.25">
      <c r="A294" s="4"/>
      <c r="B294" s="4"/>
      <c r="C294" s="4"/>
      <c r="I294" s="4"/>
      <c r="J294" s="4"/>
      <c r="K294" s="4"/>
      <c r="L294" s="4"/>
      <c r="M294" s="4"/>
      <c r="N294" s="4"/>
      <c r="O294" s="4"/>
    </row>
    <row r="295" spans="1:15" s="5" customFormat="1" x14ac:dyDescent="0.25">
      <c r="A295" s="4"/>
      <c r="B295" s="4"/>
      <c r="C295" s="4"/>
      <c r="I295" s="4"/>
      <c r="J295" s="4"/>
      <c r="K295" s="4"/>
      <c r="L295" s="4"/>
      <c r="M295" s="4"/>
      <c r="N295" s="4"/>
      <c r="O295" s="4"/>
    </row>
    <row r="296" spans="1:15" s="5" customFormat="1" x14ac:dyDescent="0.25">
      <c r="A296" s="4"/>
      <c r="B296" s="4"/>
      <c r="C296" s="4"/>
      <c r="I296" s="4"/>
      <c r="J296" s="4"/>
      <c r="K296" s="4"/>
      <c r="L296" s="4"/>
      <c r="M296" s="4"/>
      <c r="N296" s="4"/>
      <c r="O296" s="4"/>
    </row>
    <row r="297" spans="1:15" s="5" customFormat="1" x14ac:dyDescent="0.25">
      <c r="A297" s="4"/>
      <c r="B297" s="4"/>
      <c r="C297" s="4"/>
      <c r="I297" s="4"/>
      <c r="J297" s="4"/>
      <c r="K297" s="4"/>
      <c r="L297" s="4"/>
      <c r="M297" s="4"/>
      <c r="N297" s="4"/>
      <c r="O297" s="4"/>
    </row>
    <row r="298" spans="1:15" s="5" customFormat="1" x14ac:dyDescent="0.25">
      <c r="A298" s="4"/>
      <c r="B298" s="4"/>
      <c r="C298" s="4"/>
      <c r="I298" s="4"/>
      <c r="J298" s="4"/>
      <c r="K298" s="4"/>
      <c r="L298" s="4"/>
      <c r="M298" s="4"/>
      <c r="N298" s="4"/>
      <c r="O298" s="4"/>
    </row>
    <row r="299" spans="1:15" s="5" customFormat="1" ht="13" thickBot="1" x14ac:dyDescent="0.3">
      <c r="A299" s="4"/>
      <c r="B299" s="4"/>
      <c r="C299" s="4"/>
      <c r="I299" s="4"/>
      <c r="J299" s="4"/>
      <c r="K299" s="4"/>
      <c r="L299" s="4"/>
      <c r="M299" s="4"/>
      <c r="N299" s="4"/>
      <c r="O299" s="4"/>
    </row>
    <row r="300" spans="1:15" s="5" customFormat="1" x14ac:dyDescent="0.25">
      <c r="A300" s="4"/>
      <c r="B300" s="453" t="s">
        <v>59</v>
      </c>
      <c r="C300" s="454"/>
      <c r="D300" s="455"/>
      <c r="E300" s="17">
        <v>17256</v>
      </c>
      <c r="F300" s="18" t="s">
        <v>60</v>
      </c>
      <c r="G300" s="17" t="s">
        <v>61</v>
      </c>
      <c r="H300" s="456">
        <v>4600</v>
      </c>
      <c r="I300" s="4"/>
      <c r="J300" s="4"/>
      <c r="K300" s="4"/>
      <c r="L300" s="4"/>
      <c r="M300" s="4"/>
      <c r="N300" s="4"/>
      <c r="O300" s="4"/>
    </row>
    <row r="301" spans="1:15" s="5" customFormat="1" ht="13" thickBot="1" x14ac:dyDescent="0.3">
      <c r="A301" s="4"/>
      <c r="B301" s="458" t="s">
        <v>62</v>
      </c>
      <c r="C301" s="459"/>
      <c r="D301" s="460"/>
      <c r="E301" s="20">
        <v>32150</v>
      </c>
      <c r="F301" s="21" t="s">
        <v>63</v>
      </c>
      <c r="G301" s="20" t="s">
        <v>64</v>
      </c>
      <c r="H301" s="457"/>
      <c r="I301" s="4"/>
      <c r="J301" s="4"/>
      <c r="K301" s="4"/>
      <c r="L301" s="4"/>
      <c r="M301" s="4"/>
      <c r="N301" s="4"/>
      <c r="O301" s="4"/>
    </row>
    <row r="302" spans="1:15" s="5" customFormat="1" x14ac:dyDescent="0.25">
      <c r="A302" s="4"/>
      <c r="B302" s="4"/>
      <c r="C302" s="4"/>
      <c r="I302" s="4"/>
      <c r="J302" s="4"/>
      <c r="K302" s="4"/>
      <c r="L302" s="4"/>
      <c r="M302" s="4"/>
      <c r="N302" s="4"/>
      <c r="O302" s="4"/>
    </row>
    <row r="303" spans="1:15" s="5" customFormat="1" x14ac:dyDescent="0.25">
      <c r="A303" s="4"/>
      <c r="B303" s="4"/>
      <c r="C303" s="4"/>
      <c r="I303" s="4"/>
      <c r="J303" s="4"/>
      <c r="K303" s="4"/>
      <c r="L303" s="4"/>
      <c r="M303" s="4"/>
      <c r="N303" s="4"/>
      <c r="O303" s="4"/>
    </row>
    <row r="315" spans="2:8" ht="13" thickBot="1" x14ac:dyDescent="0.3"/>
    <row r="316" spans="2:8" x14ac:dyDescent="0.25">
      <c r="B316" s="453" t="s">
        <v>59</v>
      </c>
      <c r="C316" s="454"/>
      <c r="D316" s="455"/>
      <c r="E316" s="17">
        <v>17256</v>
      </c>
      <c r="F316" s="18" t="s">
        <v>60</v>
      </c>
      <c r="G316" s="17" t="s">
        <v>61</v>
      </c>
      <c r="H316" s="456">
        <v>4600</v>
      </c>
    </row>
    <row r="317" spans="2:8" ht="13" thickBot="1" x14ac:dyDescent="0.3">
      <c r="B317" s="461" t="s">
        <v>62</v>
      </c>
      <c r="C317" s="459"/>
      <c r="D317" s="460"/>
      <c r="E317" s="20">
        <v>32150</v>
      </c>
      <c r="F317" s="21" t="s">
        <v>63</v>
      </c>
      <c r="G317" s="20" t="s">
        <v>64</v>
      </c>
      <c r="H317" s="457"/>
    </row>
  </sheetData>
  <sheetProtection selectLockedCells="1"/>
  <mergeCells count="186">
    <mergeCell ref="A15:A16"/>
    <mergeCell ref="A17:A18"/>
    <mergeCell ref="A35:A36"/>
    <mergeCell ref="B35:D35"/>
    <mergeCell ref="H35:H36"/>
    <mergeCell ref="B36:D36"/>
    <mergeCell ref="A45:A46"/>
    <mergeCell ref="B45:D45"/>
    <mergeCell ref="H45:H46"/>
    <mergeCell ref="B46:D46"/>
    <mergeCell ref="A43:A44"/>
    <mergeCell ref="B43:D43"/>
    <mergeCell ref="A39:A40"/>
    <mergeCell ref="B39:D39"/>
    <mergeCell ref="H39:H40"/>
    <mergeCell ref="B40:D40"/>
    <mergeCell ref="A37:A38"/>
    <mergeCell ref="A19:A20"/>
    <mergeCell ref="H37:H38"/>
    <mergeCell ref="H27:H28"/>
    <mergeCell ref="H29:H30"/>
    <mergeCell ref="B17:D17"/>
    <mergeCell ref="H17:H18"/>
    <mergeCell ref="B18:D18"/>
    <mergeCell ref="A29:A30"/>
    <mergeCell ref="A23:A24"/>
    <mergeCell ref="A25:A26"/>
    <mergeCell ref="A51:A52"/>
    <mergeCell ref="A61:A62"/>
    <mergeCell ref="B61:D61"/>
    <mergeCell ref="B62:D62"/>
    <mergeCell ref="A59:A60"/>
    <mergeCell ref="B59:D59"/>
    <mergeCell ref="B55:D55"/>
    <mergeCell ref="B56:D56"/>
    <mergeCell ref="A53:A54"/>
    <mergeCell ref="B53:D53"/>
    <mergeCell ref="B54:D54"/>
    <mergeCell ref="B26:D26"/>
    <mergeCell ref="B37:D37"/>
    <mergeCell ref="B38:D38"/>
    <mergeCell ref="B27:D27"/>
    <mergeCell ref="B28:D28"/>
    <mergeCell ref="B29:D29"/>
    <mergeCell ref="B30:D30"/>
    <mergeCell ref="E9:E10"/>
    <mergeCell ref="A67:A68"/>
    <mergeCell ref="B67:D67"/>
    <mergeCell ref="B68:D68"/>
    <mergeCell ref="A65:A66"/>
    <mergeCell ref="B65:D65"/>
    <mergeCell ref="A47:A48"/>
    <mergeCell ref="B47:D47"/>
    <mergeCell ref="H47:H48"/>
    <mergeCell ref="B48:D48"/>
    <mergeCell ref="H43:H44"/>
    <mergeCell ref="B44:D44"/>
    <mergeCell ref="A41:A42"/>
    <mergeCell ref="B41:D41"/>
    <mergeCell ref="H41:H42"/>
    <mergeCell ref="B42:D42"/>
    <mergeCell ref="H59:H60"/>
    <mergeCell ref="B60:D60"/>
    <mergeCell ref="A57:A58"/>
    <mergeCell ref="B57:D57"/>
    <mergeCell ref="H57:H58"/>
    <mergeCell ref="B51:D51"/>
    <mergeCell ref="A21:A22"/>
    <mergeCell ref="A27:A28"/>
    <mergeCell ref="E95:F95"/>
    <mergeCell ref="A75:A76"/>
    <mergeCell ref="B75:D75"/>
    <mergeCell ref="H75:H76"/>
    <mergeCell ref="B76:D76"/>
    <mergeCell ref="A77:A78"/>
    <mergeCell ref="B77:D77"/>
    <mergeCell ref="H77:H78"/>
    <mergeCell ref="E93:F94"/>
    <mergeCell ref="G93:H94"/>
    <mergeCell ref="H87:H88"/>
    <mergeCell ref="B88:D88"/>
    <mergeCell ref="A89:A90"/>
    <mergeCell ref="B89:D89"/>
    <mergeCell ref="H89:H90"/>
    <mergeCell ref="B90:D90"/>
    <mergeCell ref="A83:A84"/>
    <mergeCell ref="B83:D83"/>
    <mergeCell ref="H83:H84"/>
    <mergeCell ref="B84:D84"/>
    <mergeCell ref="A85:A86"/>
    <mergeCell ref="B85:D85"/>
    <mergeCell ref="G95:H95"/>
    <mergeCell ref="A98:H98"/>
    <mergeCell ref="A71:A72"/>
    <mergeCell ref="B71:D71"/>
    <mergeCell ref="H71:H72"/>
    <mergeCell ref="B72:D72"/>
    <mergeCell ref="A73:A74"/>
    <mergeCell ref="B73:D73"/>
    <mergeCell ref="H73:H74"/>
    <mergeCell ref="B74:D74"/>
    <mergeCell ref="A97:H97"/>
    <mergeCell ref="E92:H92"/>
    <mergeCell ref="B78:D78"/>
    <mergeCell ref="A79:A80"/>
    <mergeCell ref="B79:D79"/>
    <mergeCell ref="H79:H80"/>
    <mergeCell ref="B80:D80"/>
    <mergeCell ref="A81:A82"/>
    <mergeCell ref="B81:D81"/>
    <mergeCell ref="H81:H82"/>
    <mergeCell ref="B82:D82"/>
    <mergeCell ref="H85:H86"/>
    <mergeCell ref="B86:D86"/>
    <mergeCell ref="A87:A88"/>
    <mergeCell ref="B87:D87"/>
    <mergeCell ref="A69:A70"/>
    <mergeCell ref="B69:D69"/>
    <mergeCell ref="H69:H70"/>
    <mergeCell ref="B70:D70"/>
    <mergeCell ref="H51:H52"/>
    <mergeCell ref="B52:D52"/>
    <mergeCell ref="A49:A50"/>
    <mergeCell ref="B49:D49"/>
    <mergeCell ref="H49:H50"/>
    <mergeCell ref="B50:D50"/>
    <mergeCell ref="A63:A64"/>
    <mergeCell ref="B63:D63"/>
    <mergeCell ref="H63:H64"/>
    <mergeCell ref="B64:D64"/>
    <mergeCell ref="H67:H68"/>
    <mergeCell ref="B58:D58"/>
    <mergeCell ref="A55:A56"/>
    <mergeCell ref="H61:H62"/>
    <mergeCell ref="H65:H66"/>
    <mergeCell ref="B66:D66"/>
    <mergeCell ref="H55:H56"/>
    <mergeCell ref="H53:H54"/>
    <mergeCell ref="B9:D10"/>
    <mergeCell ref="F9:F10"/>
    <mergeCell ref="A33:A34"/>
    <mergeCell ref="B33:D33"/>
    <mergeCell ref="H33:H34"/>
    <mergeCell ref="B34:D34"/>
    <mergeCell ref="A31:A32"/>
    <mergeCell ref="B31:D31"/>
    <mergeCell ref="H31:H32"/>
    <mergeCell ref="B32:D32"/>
    <mergeCell ref="B19:D19"/>
    <mergeCell ref="H19:H20"/>
    <mergeCell ref="B20:D20"/>
    <mergeCell ref="B21:D21"/>
    <mergeCell ref="H21:H22"/>
    <mergeCell ref="B22:D22"/>
    <mergeCell ref="B23:D23"/>
    <mergeCell ref="H23:H24"/>
    <mergeCell ref="B24:D24"/>
    <mergeCell ref="B25:D25"/>
    <mergeCell ref="H25:H26"/>
    <mergeCell ref="H13:H14"/>
    <mergeCell ref="H11:H12"/>
    <mergeCell ref="G9:G10"/>
    <mergeCell ref="B300:D300"/>
    <mergeCell ref="H300:H301"/>
    <mergeCell ref="B301:D301"/>
    <mergeCell ref="B316:D316"/>
    <mergeCell ref="H316:H317"/>
    <mergeCell ref="B317:D317"/>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4"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081E3-1312-4695-9066-27109FAC1243}">
  <sheetPr>
    <tabColor rgb="FFCCFFFF"/>
    <pageSetUpPr fitToPage="1"/>
  </sheetPr>
  <dimension ref="A1:Q196"/>
  <sheetViews>
    <sheetView showGridLines="0" showZeros="0" zoomScaleNormal="100" workbookViewId="0">
      <selection activeCell="K25" sqref="K25"/>
    </sheetView>
  </sheetViews>
  <sheetFormatPr defaultRowHeight="12.5" x14ac:dyDescent="0.25"/>
  <cols>
    <col min="1" max="1" width="8.81640625" style="108" customWidth="1"/>
    <col min="2" max="2" width="5.7265625" style="108" customWidth="1"/>
    <col min="3" max="3" width="5.7265625" style="109" hidden="1" customWidth="1"/>
    <col min="4" max="4" width="20.7265625" style="108" customWidth="1"/>
    <col min="5" max="5" width="4.7265625" style="108" customWidth="1"/>
    <col min="6" max="6" width="12.7265625" style="108" customWidth="1"/>
    <col min="7" max="7" width="2.453125" style="108" customWidth="1"/>
    <col min="8" max="9" width="10.26953125" style="108" customWidth="1"/>
    <col min="10" max="10" width="2.453125" style="108" customWidth="1"/>
    <col min="11" max="11" width="15.81640625" style="108" customWidth="1"/>
    <col min="12" max="12" width="5.7265625" style="108" customWidth="1"/>
    <col min="13" max="13" width="2.453125" style="108" customWidth="1"/>
    <col min="14" max="14" width="9.81640625" style="108" customWidth="1"/>
    <col min="15" max="15" width="2.453125" style="108" customWidth="1"/>
    <col min="16" max="17" width="7.7265625" style="108" customWidth="1"/>
    <col min="18" max="256" width="9.1796875" style="108"/>
    <col min="257" max="257" width="8.81640625" style="108" customWidth="1"/>
    <col min="258" max="258" width="5.7265625" style="108" customWidth="1"/>
    <col min="259" max="259" width="0" style="108" hidden="1" customWidth="1"/>
    <col min="260" max="260" width="20.7265625" style="108" customWidth="1"/>
    <col min="261" max="261" width="4.7265625" style="108" customWidth="1"/>
    <col min="262" max="262" width="12.7265625" style="108" customWidth="1"/>
    <col min="263" max="263" width="2.453125" style="108" customWidth="1"/>
    <col min="264" max="265" width="10.26953125" style="108" customWidth="1"/>
    <col min="266" max="266" width="2.453125" style="108" customWidth="1"/>
    <col min="267" max="267" width="15.81640625" style="108" customWidth="1"/>
    <col min="268" max="268" width="5.7265625" style="108" customWidth="1"/>
    <col min="269" max="269" width="2.453125" style="108" customWidth="1"/>
    <col min="270" max="270" width="9.81640625" style="108" customWidth="1"/>
    <col min="271" max="271" width="2.453125" style="108" customWidth="1"/>
    <col min="272" max="273" width="7.7265625" style="108" customWidth="1"/>
    <col min="274" max="512" width="9.1796875" style="108"/>
    <col min="513" max="513" width="8.81640625" style="108" customWidth="1"/>
    <col min="514" max="514" width="5.7265625" style="108" customWidth="1"/>
    <col min="515" max="515" width="0" style="108" hidden="1" customWidth="1"/>
    <col min="516" max="516" width="20.7265625" style="108" customWidth="1"/>
    <col min="517" max="517" width="4.7265625" style="108" customWidth="1"/>
    <col min="518" max="518" width="12.7265625" style="108" customWidth="1"/>
    <col min="519" max="519" width="2.453125" style="108" customWidth="1"/>
    <col min="520" max="521" width="10.26953125" style="108" customWidth="1"/>
    <col min="522" max="522" width="2.453125" style="108" customWidth="1"/>
    <col min="523" max="523" width="15.81640625" style="108" customWidth="1"/>
    <col min="524" max="524" width="5.7265625" style="108" customWidth="1"/>
    <col min="525" max="525" width="2.453125" style="108" customWidth="1"/>
    <col min="526" max="526" width="9.81640625" style="108" customWidth="1"/>
    <col min="527" max="527" width="2.453125" style="108" customWidth="1"/>
    <col min="528" max="529" width="7.7265625" style="108" customWidth="1"/>
    <col min="530" max="768" width="9.1796875" style="108"/>
    <col min="769" max="769" width="8.81640625" style="108" customWidth="1"/>
    <col min="770" max="770" width="5.7265625" style="108" customWidth="1"/>
    <col min="771" max="771" width="0" style="108" hidden="1" customWidth="1"/>
    <col min="772" max="772" width="20.7265625" style="108" customWidth="1"/>
    <col min="773" max="773" width="4.7265625" style="108" customWidth="1"/>
    <col min="774" max="774" width="12.7265625" style="108" customWidth="1"/>
    <col min="775" max="775" width="2.453125" style="108" customWidth="1"/>
    <col min="776" max="777" width="10.26953125" style="108" customWidth="1"/>
    <col min="778" max="778" width="2.453125" style="108" customWidth="1"/>
    <col min="779" max="779" width="15.81640625" style="108" customWidth="1"/>
    <col min="780" max="780" width="5.7265625" style="108" customWidth="1"/>
    <col min="781" max="781" width="2.453125" style="108" customWidth="1"/>
    <col min="782" max="782" width="9.81640625" style="108" customWidth="1"/>
    <col min="783" max="783" width="2.453125" style="108" customWidth="1"/>
    <col min="784" max="785" width="7.7265625" style="108" customWidth="1"/>
    <col min="786" max="1024" width="9.1796875" style="108"/>
    <col min="1025" max="1025" width="8.81640625" style="108" customWidth="1"/>
    <col min="1026" max="1026" width="5.7265625" style="108" customWidth="1"/>
    <col min="1027" max="1027" width="0" style="108" hidden="1" customWidth="1"/>
    <col min="1028" max="1028" width="20.7265625" style="108" customWidth="1"/>
    <col min="1029" max="1029" width="4.7265625" style="108" customWidth="1"/>
    <col min="1030" max="1030" width="12.7265625" style="108" customWidth="1"/>
    <col min="1031" max="1031" width="2.453125" style="108" customWidth="1"/>
    <col min="1032" max="1033" width="10.26953125" style="108" customWidth="1"/>
    <col min="1034" max="1034" width="2.453125" style="108" customWidth="1"/>
    <col min="1035" max="1035" width="15.81640625" style="108" customWidth="1"/>
    <col min="1036" max="1036" width="5.7265625" style="108" customWidth="1"/>
    <col min="1037" max="1037" width="2.453125" style="108" customWidth="1"/>
    <col min="1038" max="1038" width="9.81640625" style="108" customWidth="1"/>
    <col min="1039" max="1039" width="2.453125" style="108" customWidth="1"/>
    <col min="1040" max="1041" width="7.7265625" style="108" customWidth="1"/>
    <col min="1042" max="1280" width="9.1796875" style="108"/>
    <col min="1281" max="1281" width="8.81640625" style="108" customWidth="1"/>
    <col min="1282" max="1282" width="5.7265625" style="108" customWidth="1"/>
    <col min="1283" max="1283" width="0" style="108" hidden="1" customWidth="1"/>
    <col min="1284" max="1284" width="20.7265625" style="108" customWidth="1"/>
    <col min="1285" max="1285" width="4.7265625" style="108" customWidth="1"/>
    <col min="1286" max="1286" width="12.7265625" style="108" customWidth="1"/>
    <col min="1287" max="1287" width="2.453125" style="108" customWidth="1"/>
    <col min="1288" max="1289" width="10.26953125" style="108" customWidth="1"/>
    <col min="1290" max="1290" width="2.453125" style="108" customWidth="1"/>
    <col min="1291" max="1291" width="15.81640625" style="108" customWidth="1"/>
    <col min="1292" max="1292" width="5.7265625" style="108" customWidth="1"/>
    <col min="1293" max="1293" width="2.453125" style="108" customWidth="1"/>
    <col min="1294" max="1294" width="9.81640625" style="108" customWidth="1"/>
    <col min="1295" max="1295" width="2.453125" style="108" customWidth="1"/>
    <col min="1296" max="1297" width="7.7265625" style="108" customWidth="1"/>
    <col min="1298" max="1536" width="9.1796875" style="108"/>
    <col min="1537" max="1537" width="8.81640625" style="108" customWidth="1"/>
    <col min="1538" max="1538" width="5.7265625" style="108" customWidth="1"/>
    <col min="1539" max="1539" width="0" style="108" hidden="1" customWidth="1"/>
    <col min="1540" max="1540" width="20.7265625" style="108" customWidth="1"/>
    <col min="1541" max="1541" width="4.7265625" style="108" customWidth="1"/>
    <col min="1542" max="1542" width="12.7265625" style="108" customWidth="1"/>
    <col min="1543" max="1543" width="2.453125" style="108" customWidth="1"/>
    <col min="1544" max="1545" width="10.26953125" style="108" customWidth="1"/>
    <col min="1546" max="1546" width="2.453125" style="108" customWidth="1"/>
    <col min="1547" max="1547" width="15.81640625" style="108" customWidth="1"/>
    <col min="1548" max="1548" width="5.7265625" style="108" customWidth="1"/>
    <col min="1549" max="1549" width="2.453125" style="108" customWidth="1"/>
    <col min="1550" max="1550" width="9.81640625" style="108" customWidth="1"/>
    <col min="1551" max="1551" width="2.453125" style="108" customWidth="1"/>
    <col min="1552" max="1553" width="7.7265625" style="108" customWidth="1"/>
    <col min="1554" max="1792" width="9.1796875" style="108"/>
    <col min="1793" max="1793" width="8.81640625" style="108" customWidth="1"/>
    <col min="1794" max="1794" width="5.7265625" style="108" customWidth="1"/>
    <col min="1795" max="1795" width="0" style="108" hidden="1" customWidth="1"/>
    <col min="1796" max="1796" width="20.7265625" style="108" customWidth="1"/>
    <col min="1797" max="1797" width="4.7265625" style="108" customWidth="1"/>
    <col min="1798" max="1798" width="12.7265625" style="108" customWidth="1"/>
    <col min="1799" max="1799" width="2.453125" style="108" customWidth="1"/>
    <col min="1800" max="1801" width="10.26953125" style="108" customWidth="1"/>
    <col min="1802" max="1802" width="2.453125" style="108" customWidth="1"/>
    <col min="1803" max="1803" width="15.81640625" style="108" customWidth="1"/>
    <col min="1804" max="1804" width="5.7265625" style="108" customWidth="1"/>
    <col min="1805" max="1805" width="2.453125" style="108" customWidth="1"/>
    <col min="1806" max="1806" width="9.81640625" style="108" customWidth="1"/>
    <col min="1807" max="1807" width="2.453125" style="108" customWidth="1"/>
    <col min="1808" max="1809" width="7.7265625" style="108" customWidth="1"/>
    <col min="1810" max="2048" width="9.1796875" style="108"/>
    <col min="2049" max="2049" width="8.81640625" style="108" customWidth="1"/>
    <col min="2050" max="2050" width="5.7265625" style="108" customWidth="1"/>
    <col min="2051" max="2051" width="0" style="108" hidden="1" customWidth="1"/>
    <col min="2052" max="2052" width="20.7265625" style="108" customWidth="1"/>
    <col min="2053" max="2053" width="4.7265625" style="108" customWidth="1"/>
    <col min="2054" max="2054" width="12.7265625" style="108" customWidth="1"/>
    <col min="2055" max="2055" width="2.453125" style="108" customWidth="1"/>
    <col min="2056" max="2057" width="10.26953125" style="108" customWidth="1"/>
    <col min="2058" max="2058" width="2.453125" style="108" customWidth="1"/>
    <col min="2059" max="2059" width="15.81640625" style="108" customWidth="1"/>
    <col min="2060" max="2060" width="5.7265625" style="108" customWidth="1"/>
    <col min="2061" max="2061" width="2.453125" style="108" customWidth="1"/>
    <col min="2062" max="2062" width="9.81640625" style="108" customWidth="1"/>
    <col min="2063" max="2063" width="2.453125" style="108" customWidth="1"/>
    <col min="2064" max="2065" width="7.7265625" style="108" customWidth="1"/>
    <col min="2066" max="2304" width="9.1796875" style="108"/>
    <col min="2305" max="2305" width="8.81640625" style="108" customWidth="1"/>
    <col min="2306" max="2306" width="5.7265625" style="108" customWidth="1"/>
    <col min="2307" max="2307" width="0" style="108" hidden="1" customWidth="1"/>
    <col min="2308" max="2308" width="20.7265625" style="108" customWidth="1"/>
    <col min="2309" max="2309" width="4.7265625" style="108" customWidth="1"/>
    <col min="2310" max="2310" width="12.7265625" style="108" customWidth="1"/>
    <col min="2311" max="2311" width="2.453125" style="108" customWidth="1"/>
    <col min="2312" max="2313" width="10.26953125" style="108" customWidth="1"/>
    <col min="2314" max="2314" width="2.453125" style="108" customWidth="1"/>
    <col min="2315" max="2315" width="15.81640625" style="108" customWidth="1"/>
    <col min="2316" max="2316" width="5.7265625" style="108" customWidth="1"/>
    <col min="2317" max="2317" width="2.453125" style="108" customWidth="1"/>
    <col min="2318" max="2318" width="9.81640625" style="108" customWidth="1"/>
    <col min="2319" max="2319" width="2.453125" style="108" customWidth="1"/>
    <col min="2320" max="2321" width="7.7265625" style="108" customWidth="1"/>
    <col min="2322" max="2560" width="9.1796875" style="108"/>
    <col min="2561" max="2561" width="8.81640625" style="108" customWidth="1"/>
    <col min="2562" max="2562" width="5.7265625" style="108" customWidth="1"/>
    <col min="2563" max="2563" width="0" style="108" hidden="1" customWidth="1"/>
    <col min="2564" max="2564" width="20.7265625" style="108" customWidth="1"/>
    <col min="2565" max="2565" width="4.7265625" style="108" customWidth="1"/>
    <col min="2566" max="2566" width="12.7265625" style="108" customWidth="1"/>
    <col min="2567" max="2567" width="2.453125" style="108" customWidth="1"/>
    <col min="2568" max="2569" width="10.26953125" style="108" customWidth="1"/>
    <col min="2570" max="2570" width="2.453125" style="108" customWidth="1"/>
    <col min="2571" max="2571" width="15.81640625" style="108" customWidth="1"/>
    <col min="2572" max="2572" width="5.7265625" style="108" customWidth="1"/>
    <col min="2573" max="2573" width="2.453125" style="108" customWidth="1"/>
    <col min="2574" max="2574" width="9.81640625" style="108" customWidth="1"/>
    <col min="2575" max="2575" width="2.453125" style="108" customWidth="1"/>
    <col min="2576" max="2577" width="7.7265625" style="108" customWidth="1"/>
    <col min="2578" max="2816" width="9.1796875" style="108"/>
    <col min="2817" max="2817" width="8.81640625" style="108" customWidth="1"/>
    <col min="2818" max="2818" width="5.7265625" style="108" customWidth="1"/>
    <col min="2819" max="2819" width="0" style="108" hidden="1" customWidth="1"/>
    <col min="2820" max="2820" width="20.7265625" style="108" customWidth="1"/>
    <col min="2821" max="2821" width="4.7265625" style="108" customWidth="1"/>
    <col min="2822" max="2822" width="12.7265625" style="108" customWidth="1"/>
    <col min="2823" max="2823" width="2.453125" style="108" customWidth="1"/>
    <col min="2824" max="2825" width="10.26953125" style="108" customWidth="1"/>
    <col min="2826" max="2826" width="2.453125" style="108" customWidth="1"/>
    <col min="2827" max="2827" width="15.81640625" style="108" customWidth="1"/>
    <col min="2828" max="2828" width="5.7265625" style="108" customWidth="1"/>
    <col min="2829" max="2829" width="2.453125" style="108" customWidth="1"/>
    <col min="2830" max="2830" width="9.81640625" style="108" customWidth="1"/>
    <col min="2831" max="2831" width="2.453125" style="108" customWidth="1"/>
    <col min="2832" max="2833" width="7.7265625" style="108" customWidth="1"/>
    <col min="2834" max="3072" width="9.1796875" style="108"/>
    <col min="3073" max="3073" width="8.81640625" style="108" customWidth="1"/>
    <col min="3074" max="3074" width="5.7265625" style="108" customWidth="1"/>
    <col min="3075" max="3075" width="0" style="108" hidden="1" customWidth="1"/>
    <col min="3076" max="3076" width="20.7265625" style="108" customWidth="1"/>
    <col min="3077" max="3077" width="4.7265625" style="108" customWidth="1"/>
    <col min="3078" max="3078" width="12.7265625" style="108" customWidth="1"/>
    <col min="3079" max="3079" width="2.453125" style="108" customWidth="1"/>
    <col min="3080" max="3081" width="10.26953125" style="108" customWidth="1"/>
    <col min="3082" max="3082" width="2.453125" style="108" customWidth="1"/>
    <col min="3083" max="3083" width="15.81640625" style="108" customWidth="1"/>
    <col min="3084" max="3084" width="5.7265625" style="108" customWidth="1"/>
    <col min="3085" max="3085" width="2.453125" style="108" customWidth="1"/>
    <col min="3086" max="3086" width="9.81640625" style="108" customWidth="1"/>
    <col min="3087" max="3087" width="2.453125" style="108" customWidth="1"/>
    <col min="3088" max="3089" width="7.7265625" style="108" customWidth="1"/>
    <col min="3090" max="3328" width="9.1796875" style="108"/>
    <col min="3329" max="3329" width="8.81640625" style="108" customWidth="1"/>
    <col min="3330" max="3330" width="5.7265625" style="108" customWidth="1"/>
    <col min="3331" max="3331" width="0" style="108" hidden="1" customWidth="1"/>
    <col min="3332" max="3332" width="20.7265625" style="108" customWidth="1"/>
    <col min="3333" max="3333" width="4.7265625" style="108" customWidth="1"/>
    <col min="3334" max="3334" width="12.7265625" style="108" customWidth="1"/>
    <col min="3335" max="3335" width="2.453125" style="108" customWidth="1"/>
    <col min="3336" max="3337" width="10.26953125" style="108" customWidth="1"/>
    <col min="3338" max="3338" width="2.453125" style="108" customWidth="1"/>
    <col min="3339" max="3339" width="15.81640625" style="108" customWidth="1"/>
    <col min="3340" max="3340" width="5.7265625" style="108" customWidth="1"/>
    <col min="3341" max="3341" width="2.453125" style="108" customWidth="1"/>
    <col min="3342" max="3342" width="9.81640625" style="108" customWidth="1"/>
    <col min="3343" max="3343" width="2.453125" style="108" customWidth="1"/>
    <col min="3344" max="3345" width="7.7265625" style="108" customWidth="1"/>
    <col min="3346" max="3584" width="9.1796875" style="108"/>
    <col min="3585" max="3585" width="8.81640625" style="108" customWidth="1"/>
    <col min="3586" max="3586" width="5.7265625" style="108" customWidth="1"/>
    <col min="3587" max="3587" width="0" style="108" hidden="1" customWidth="1"/>
    <col min="3588" max="3588" width="20.7265625" style="108" customWidth="1"/>
    <col min="3589" max="3589" width="4.7265625" style="108" customWidth="1"/>
    <col min="3590" max="3590" width="12.7265625" style="108" customWidth="1"/>
    <col min="3591" max="3591" width="2.453125" style="108" customWidth="1"/>
    <col min="3592" max="3593" width="10.26953125" style="108" customWidth="1"/>
    <col min="3594" max="3594" width="2.453125" style="108" customWidth="1"/>
    <col min="3595" max="3595" width="15.81640625" style="108" customWidth="1"/>
    <col min="3596" max="3596" width="5.7265625" style="108" customWidth="1"/>
    <col min="3597" max="3597" width="2.453125" style="108" customWidth="1"/>
    <col min="3598" max="3598" width="9.81640625" style="108" customWidth="1"/>
    <col min="3599" max="3599" width="2.453125" style="108" customWidth="1"/>
    <col min="3600" max="3601" width="7.7265625" style="108" customWidth="1"/>
    <col min="3602" max="3840" width="9.1796875" style="108"/>
    <col min="3841" max="3841" width="8.81640625" style="108" customWidth="1"/>
    <col min="3842" max="3842" width="5.7265625" style="108" customWidth="1"/>
    <col min="3843" max="3843" width="0" style="108" hidden="1" customWidth="1"/>
    <col min="3844" max="3844" width="20.7265625" style="108" customWidth="1"/>
    <col min="3845" max="3845" width="4.7265625" style="108" customWidth="1"/>
    <col min="3846" max="3846" width="12.7265625" style="108" customWidth="1"/>
    <col min="3847" max="3847" width="2.453125" style="108" customWidth="1"/>
    <col min="3848" max="3849" width="10.26953125" style="108" customWidth="1"/>
    <col min="3850" max="3850" width="2.453125" style="108" customWidth="1"/>
    <col min="3851" max="3851" width="15.81640625" style="108" customWidth="1"/>
    <col min="3852" max="3852" width="5.7265625" style="108" customWidth="1"/>
    <col min="3853" max="3853" width="2.453125" style="108" customWidth="1"/>
    <col min="3854" max="3854" width="9.81640625" style="108" customWidth="1"/>
    <col min="3855" max="3855" width="2.453125" style="108" customWidth="1"/>
    <col min="3856" max="3857" width="7.7265625" style="108" customWidth="1"/>
    <col min="3858" max="4096" width="9.1796875" style="108"/>
    <col min="4097" max="4097" width="8.81640625" style="108" customWidth="1"/>
    <col min="4098" max="4098" width="5.7265625" style="108" customWidth="1"/>
    <col min="4099" max="4099" width="0" style="108" hidden="1" customWidth="1"/>
    <col min="4100" max="4100" width="20.7265625" style="108" customWidth="1"/>
    <col min="4101" max="4101" width="4.7265625" style="108" customWidth="1"/>
    <col min="4102" max="4102" width="12.7265625" style="108" customWidth="1"/>
    <col min="4103" max="4103" width="2.453125" style="108" customWidth="1"/>
    <col min="4104" max="4105" width="10.26953125" style="108" customWidth="1"/>
    <col min="4106" max="4106" width="2.453125" style="108" customWidth="1"/>
    <col min="4107" max="4107" width="15.81640625" style="108" customWidth="1"/>
    <col min="4108" max="4108" width="5.7265625" style="108" customWidth="1"/>
    <col min="4109" max="4109" width="2.453125" style="108" customWidth="1"/>
    <col min="4110" max="4110" width="9.81640625" style="108" customWidth="1"/>
    <col min="4111" max="4111" width="2.453125" style="108" customWidth="1"/>
    <col min="4112" max="4113" width="7.7265625" style="108" customWidth="1"/>
    <col min="4114" max="4352" width="9.1796875" style="108"/>
    <col min="4353" max="4353" width="8.81640625" style="108" customWidth="1"/>
    <col min="4354" max="4354" width="5.7265625" style="108" customWidth="1"/>
    <col min="4355" max="4355" width="0" style="108" hidden="1" customWidth="1"/>
    <col min="4356" max="4356" width="20.7265625" style="108" customWidth="1"/>
    <col min="4357" max="4357" width="4.7265625" style="108" customWidth="1"/>
    <col min="4358" max="4358" width="12.7265625" style="108" customWidth="1"/>
    <col min="4359" max="4359" width="2.453125" style="108" customWidth="1"/>
    <col min="4360" max="4361" width="10.26953125" style="108" customWidth="1"/>
    <col min="4362" max="4362" width="2.453125" style="108" customWidth="1"/>
    <col min="4363" max="4363" width="15.81640625" style="108" customWidth="1"/>
    <col min="4364" max="4364" width="5.7265625" style="108" customWidth="1"/>
    <col min="4365" max="4365" width="2.453125" style="108" customWidth="1"/>
    <col min="4366" max="4366" width="9.81640625" style="108" customWidth="1"/>
    <col min="4367" max="4367" width="2.453125" style="108" customWidth="1"/>
    <col min="4368" max="4369" width="7.7265625" style="108" customWidth="1"/>
    <col min="4370" max="4608" width="9.1796875" style="108"/>
    <col min="4609" max="4609" width="8.81640625" style="108" customWidth="1"/>
    <col min="4610" max="4610" width="5.7265625" style="108" customWidth="1"/>
    <col min="4611" max="4611" width="0" style="108" hidden="1" customWidth="1"/>
    <col min="4612" max="4612" width="20.7265625" style="108" customWidth="1"/>
    <col min="4613" max="4613" width="4.7265625" style="108" customWidth="1"/>
    <col min="4614" max="4614" width="12.7265625" style="108" customWidth="1"/>
    <col min="4615" max="4615" width="2.453125" style="108" customWidth="1"/>
    <col min="4616" max="4617" width="10.26953125" style="108" customWidth="1"/>
    <col min="4618" max="4618" width="2.453125" style="108" customWidth="1"/>
    <col min="4619" max="4619" width="15.81640625" style="108" customWidth="1"/>
    <col min="4620" max="4620" width="5.7265625" style="108" customWidth="1"/>
    <col min="4621" max="4621" width="2.453125" style="108" customWidth="1"/>
    <col min="4622" max="4622" width="9.81640625" style="108" customWidth="1"/>
    <col min="4623" max="4623" width="2.453125" style="108" customWidth="1"/>
    <col min="4624" max="4625" width="7.7265625" style="108" customWidth="1"/>
    <col min="4626" max="4864" width="9.1796875" style="108"/>
    <col min="4865" max="4865" width="8.81640625" style="108" customWidth="1"/>
    <col min="4866" max="4866" width="5.7265625" style="108" customWidth="1"/>
    <col min="4867" max="4867" width="0" style="108" hidden="1" customWidth="1"/>
    <col min="4868" max="4868" width="20.7265625" style="108" customWidth="1"/>
    <col min="4869" max="4869" width="4.7265625" style="108" customWidth="1"/>
    <col min="4870" max="4870" width="12.7265625" style="108" customWidth="1"/>
    <col min="4871" max="4871" width="2.453125" style="108" customWidth="1"/>
    <col min="4872" max="4873" width="10.26953125" style="108" customWidth="1"/>
    <col min="4874" max="4874" width="2.453125" style="108" customWidth="1"/>
    <col min="4875" max="4875" width="15.81640625" style="108" customWidth="1"/>
    <col min="4876" max="4876" width="5.7265625" style="108" customWidth="1"/>
    <col min="4877" max="4877" width="2.453125" style="108" customWidth="1"/>
    <col min="4878" max="4878" width="9.81640625" style="108" customWidth="1"/>
    <col min="4879" max="4879" width="2.453125" style="108" customWidth="1"/>
    <col min="4880" max="4881" width="7.7265625" style="108" customWidth="1"/>
    <col min="4882" max="5120" width="9.1796875" style="108"/>
    <col min="5121" max="5121" width="8.81640625" style="108" customWidth="1"/>
    <col min="5122" max="5122" width="5.7265625" style="108" customWidth="1"/>
    <col min="5123" max="5123" width="0" style="108" hidden="1" customWidth="1"/>
    <col min="5124" max="5124" width="20.7265625" style="108" customWidth="1"/>
    <col min="5125" max="5125" width="4.7265625" style="108" customWidth="1"/>
    <col min="5126" max="5126" width="12.7265625" style="108" customWidth="1"/>
    <col min="5127" max="5127" width="2.453125" style="108" customWidth="1"/>
    <col min="5128" max="5129" width="10.26953125" style="108" customWidth="1"/>
    <col min="5130" max="5130" width="2.453125" style="108" customWidth="1"/>
    <col min="5131" max="5131" width="15.81640625" style="108" customWidth="1"/>
    <col min="5132" max="5132" width="5.7265625" style="108" customWidth="1"/>
    <col min="5133" max="5133" width="2.453125" style="108" customWidth="1"/>
    <col min="5134" max="5134" width="9.81640625" style="108" customWidth="1"/>
    <col min="5135" max="5135" width="2.453125" style="108" customWidth="1"/>
    <col min="5136" max="5137" width="7.7265625" style="108" customWidth="1"/>
    <col min="5138" max="5376" width="9.1796875" style="108"/>
    <col min="5377" max="5377" width="8.81640625" style="108" customWidth="1"/>
    <col min="5378" max="5378" width="5.7265625" style="108" customWidth="1"/>
    <col min="5379" max="5379" width="0" style="108" hidden="1" customWidth="1"/>
    <col min="5380" max="5380" width="20.7265625" style="108" customWidth="1"/>
    <col min="5381" max="5381" width="4.7265625" style="108" customWidth="1"/>
    <col min="5382" max="5382" width="12.7265625" style="108" customWidth="1"/>
    <col min="5383" max="5383" width="2.453125" style="108" customWidth="1"/>
    <col min="5384" max="5385" width="10.26953125" style="108" customWidth="1"/>
    <col min="5386" max="5386" width="2.453125" style="108" customWidth="1"/>
    <col min="5387" max="5387" width="15.81640625" style="108" customWidth="1"/>
    <col min="5388" max="5388" width="5.7265625" style="108" customWidth="1"/>
    <col min="5389" max="5389" width="2.453125" style="108" customWidth="1"/>
    <col min="5390" max="5390" width="9.81640625" style="108" customWidth="1"/>
    <col min="5391" max="5391" width="2.453125" style="108" customWidth="1"/>
    <col min="5392" max="5393" width="7.7265625" style="108" customWidth="1"/>
    <col min="5394" max="5632" width="9.1796875" style="108"/>
    <col min="5633" max="5633" width="8.81640625" style="108" customWidth="1"/>
    <col min="5634" max="5634" width="5.7265625" style="108" customWidth="1"/>
    <col min="5635" max="5635" width="0" style="108" hidden="1" customWidth="1"/>
    <col min="5636" max="5636" width="20.7265625" style="108" customWidth="1"/>
    <col min="5637" max="5637" width="4.7265625" style="108" customWidth="1"/>
    <col min="5638" max="5638" width="12.7265625" style="108" customWidth="1"/>
    <col min="5639" max="5639" width="2.453125" style="108" customWidth="1"/>
    <col min="5640" max="5641" width="10.26953125" style="108" customWidth="1"/>
    <col min="5642" max="5642" width="2.453125" style="108" customWidth="1"/>
    <col min="5643" max="5643" width="15.81640625" style="108" customWidth="1"/>
    <col min="5644" max="5644" width="5.7265625" style="108" customWidth="1"/>
    <col min="5645" max="5645" width="2.453125" style="108" customWidth="1"/>
    <col min="5646" max="5646" width="9.81640625" style="108" customWidth="1"/>
    <col min="5647" max="5647" width="2.453125" style="108" customWidth="1"/>
    <col min="5648" max="5649" width="7.7265625" style="108" customWidth="1"/>
    <col min="5650" max="5888" width="9.1796875" style="108"/>
    <col min="5889" max="5889" width="8.81640625" style="108" customWidth="1"/>
    <col min="5890" max="5890" width="5.7265625" style="108" customWidth="1"/>
    <col min="5891" max="5891" width="0" style="108" hidden="1" customWidth="1"/>
    <col min="5892" max="5892" width="20.7265625" style="108" customWidth="1"/>
    <col min="5893" max="5893" width="4.7265625" style="108" customWidth="1"/>
    <col min="5894" max="5894" width="12.7265625" style="108" customWidth="1"/>
    <col min="5895" max="5895" width="2.453125" style="108" customWidth="1"/>
    <col min="5896" max="5897" width="10.26953125" style="108" customWidth="1"/>
    <col min="5898" max="5898" width="2.453125" style="108" customWidth="1"/>
    <col min="5899" max="5899" width="15.81640625" style="108" customWidth="1"/>
    <col min="5900" max="5900" width="5.7265625" style="108" customWidth="1"/>
    <col min="5901" max="5901" width="2.453125" style="108" customWidth="1"/>
    <col min="5902" max="5902" width="9.81640625" style="108" customWidth="1"/>
    <col min="5903" max="5903" width="2.453125" style="108" customWidth="1"/>
    <col min="5904" max="5905" width="7.7265625" style="108" customWidth="1"/>
    <col min="5906" max="6144" width="9.1796875" style="108"/>
    <col min="6145" max="6145" width="8.81640625" style="108" customWidth="1"/>
    <col min="6146" max="6146" width="5.7265625" style="108" customWidth="1"/>
    <col min="6147" max="6147" width="0" style="108" hidden="1" customWidth="1"/>
    <col min="6148" max="6148" width="20.7265625" style="108" customWidth="1"/>
    <col min="6149" max="6149" width="4.7265625" style="108" customWidth="1"/>
    <col min="6150" max="6150" width="12.7265625" style="108" customWidth="1"/>
    <col min="6151" max="6151" width="2.453125" style="108" customWidth="1"/>
    <col min="6152" max="6153" width="10.26953125" style="108" customWidth="1"/>
    <col min="6154" max="6154" width="2.453125" style="108" customWidth="1"/>
    <col min="6155" max="6155" width="15.81640625" style="108" customWidth="1"/>
    <col min="6156" max="6156" width="5.7265625" style="108" customWidth="1"/>
    <col min="6157" max="6157" width="2.453125" style="108" customWidth="1"/>
    <col min="6158" max="6158" width="9.81640625" style="108" customWidth="1"/>
    <col min="6159" max="6159" width="2.453125" style="108" customWidth="1"/>
    <col min="6160" max="6161" width="7.7265625" style="108" customWidth="1"/>
    <col min="6162" max="6400" width="9.1796875" style="108"/>
    <col min="6401" max="6401" width="8.81640625" style="108" customWidth="1"/>
    <col min="6402" max="6402" width="5.7265625" style="108" customWidth="1"/>
    <col min="6403" max="6403" width="0" style="108" hidden="1" customWidth="1"/>
    <col min="6404" max="6404" width="20.7265625" style="108" customWidth="1"/>
    <col min="6405" max="6405" width="4.7265625" style="108" customWidth="1"/>
    <col min="6406" max="6406" width="12.7265625" style="108" customWidth="1"/>
    <col min="6407" max="6407" width="2.453125" style="108" customWidth="1"/>
    <col min="6408" max="6409" width="10.26953125" style="108" customWidth="1"/>
    <col min="6410" max="6410" width="2.453125" style="108" customWidth="1"/>
    <col min="6411" max="6411" width="15.81640625" style="108" customWidth="1"/>
    <col min="6412" max="6412" width="5.7265625" style="108" customWidth="1"/>
    <col min="6413" max="6413" width="2.453125" style="108" customWidth="1"/>
    <col min="6414" max="6414" width="9.81640625" style="108" customWidth="1"/>
    <col min="6415" max="6415" width="2.453125" style="108" customWidth="1"/>
    <col min="6416" max="6417" width="7.7265625" style="108" customWidth="1"/>
    <col min="6418" max="6656" width="9.1796875" style="108"/>
    <col min="6657" max="6657" width="8.81640625" style="108" customWidth="1"/>
    <col min="6658" max="6658" width="5.7265625" style="108" customWidth="1"/>
    <col min="6659" max="6659" width="0" style="108" hidden="1" customWidth="1"/>
    <col min="6660" max="6660" width="20.7265625" style="108" customWidth="1"/>
    <col min="6661" max="6661" width="4.7265625" style="108" customWidth="1"/>
    <col min="6662" max="6662" width="12.7265625" style="108" customWidth="1"/>
    <col min="6663" max="6663" width="2.453125" style="108" customWidth="1"/>
    <col min="6664" max="6665" width="10.26953125" style="108" customWidth="1"/>
    <col min="6666" max="6666" width="2.453125" style="108" customWidth="1"/>
    <col min="6667" max="6667" width="15.81640625" style="108" customWidth="1"/>
    <col min="6668" max="6668" width="5.7265625" style="108" customWidth="1"/>
    <col min="6669" max="6669" width="2.453125" style="108" customWidth="1"/>
    <col min="6670" max="6670" width="9.81640625" style="108" customWidth="1"/>
    <col min="6671" max="6671" width="2.453125" style="108" customWidth="1"/>
    <col min="6672" max="6673" width="7.7265625" style="108" customWidth="1"/>
    <col min="6674" max="6912" width="9.1796875" style="108"/>
    <col min="6913" max="6913" width="8.81640625" style="108" customWidth="1"/>
    <col min="6914" max="6914" width="5.7265625" style="108" customWidth="1"/>
    <col min="6915" max="6915" width="0" style="108" hidden="1" customWidth="1"/>
    <col min="6916" max="6916" width="20.7265625" style="108" customWidth="1"/>
    <col min="6917" max="6917" width="4.7265625" style="108" customWidth="1"/>
    <col min="6918" max="6918" width="12.7265625" style="108" customWidth="1"/>
    <col min="6919" max="6919" width="2.453125" style="108" customWidth="1"/>
    <col min="6920" max="6921" width="10.26953125" style="108" customWidth="1"/>
    <col min="6922" max="6922" width="2.453125" style="108" customWidth="1"/>
    <col min="6923" max="6923" width="15.81640625" style="108" customWidth="1"/>
    <col min="6924" max="6924" width="5.7265625" style="108" customWidth="1"/>
    <col min="6925" max="6925" width="2.453125" style="108" customWidth="1"/>
    <col min="6926" max="6926" width="9.81640625" style="108" customWidth="1"/>
    <col min="6927" max="6927" width="2.453125" style="108" customWidth="1"/>
    <col min="6928" max="6929" width="7.7265625" style="108" customWidth="1"/>
    <col min="6930" max="7168" width="9.1796875" style="108"/>
    <col min="7169" max="7169" width="8.81640625" style="108" customWidth="1"/>
    <col min="7170" max="7170" width="5.7265625" style="108" customWidth="1"/>
    <col min="7171" max="7171" width="0" style="108" hidden="1" customWidth="1"/>
    <col min="7172" max="7172" width="20.7265625" style="108" customWidth="1"/>
    <col min="7173" max="7173" width="4.7265625" style="108" customWidth="1"/>
    <col min="7174" max="7174" width="12.7265625" style="108" customWidth="1"/>
    <col min="7175" max="7175" width="2.453125" style="108" customWidth="1"/>
    <col min="7176" max="7177" width="10.26953125" style="108" customWidth="1"/>
    <col min="7178" max="7178" width="2.453125" style="108" customWidth="1"/>
    <col min="7179" max="7179" width="15.81640625" style="108" customWidth="1"/>
    <col min="7180" max="7180" width="5.7265625" style="108" customWidth="1"/>
    <col min="7181" max="7181" width="2.453125" style="108" customWidth="1"/>
    <col min="7182" max="7182" width="9.81640625" style="108" customWidth="1"/>
    <col min="7183" max="7183" width="2.453125" style="108" customWidth="1"/>
    <col min="7184" max="7185" width="7.7265625" style="108" customWidth="1"/>
    <col min="7186" max="7424" width="9.1796875" style="108"/>
    <col min="7425" max="7425" width="8.81640625" style="108" customWidth="1"/>
    <col min="7426" max="7426" width="5.7265625" style="108" customWidth="1"/>
    <col min="7427" max="7427" width="0" style="108" hidden="1" customWidth="1"/>
    <col min="7428" max="7428" width="20.7265625" style="108" customWidth="1"/>
    <col min="7429" max="7429" width="4.7265625" style="108" customWidth="1"/>
    <col min="7430" max="7430" width="12.7265625" style="108" customWidth="1"/>
    <col min="7431" max="7431" width="2.453125" style="108" customWidth="1"/>
    <col min="7432" max="7433" width="10.26953125" style="108" customWidth="1"/>
    <col min="7434" max="7434" width="2.453125" style="108" customWidth="1"/>
    <col min="7435" max="7435" width="15.81640625" style="108" customWidth="1"/>
    <col min="7436" max="7436" width="5.7265625" style="108" customWidth="1"/>
    <col min="7437" max="7437" width="2.453125" style="108" customWidth="1"/>
    <col min="7438" max="7438" width="9.81640625" style="108" customWidth="1"/>
    <col min="7439" max="7439" width="2.453125" style="108" customWidth="1"/>
    <col min="7440" max="7441" width="7.7265625" style="108" customWidth="1"/>
    <col min="7442" max="7680" width="9.1796875" style="108"/>
    <col min="7681" max="7681" width="8.81640625" style="108" customWidth="1"/>
    <col min="7682" max="7682" width="5.7265625" style="108" customWidth="1"/>
    <col min="7683" max="7683" width="0" style="108" hidden="1" customWidth="1"/>
    <col min="7684" max="7684" width="20.7265625" style="108" customWidth="1"/>
    <col min="7685" max="7685" width="4.7265625" style="108" customWidth="1"/>
    <col min="7686" max="7686" width="12.7265625" style="108" customWidth="1"/>
    <col min="7687" max="7687" width="2.453125" style="108" customWidth="1"/>
    <col min="7688" max="7689" width="10.26953125" style="108" customWidth="1"/>
    <col min="7690" max="7690" width="2.453125" style="108" customWidth="1"/>
    <col min="7691" max="7691" width="15.81640625" style="108" customWidth="1"/>
    <col min="7692" max="7692" width="5.7265625" style="108" customWidth="1"/>
    <col min="7693" max="7693" width="2.453125" style="108" customWidth="1"/>
    <col min="7694" max="7694" width="9.81640625" style="108" customWidth="1"/>
    <col min="7695" max="7695" width="2.453125" style="108" customWidth="1"/>
    <col min="7696" max="7697" width="7.7265625" style="108" customWidth="1"/>
    <col min="7698" max="7936" width="9.1796875" style="108"/>
    <col min="7937" max="7937" width="8.81640625" style="108" customWidth="1"/>
    <col min="7938" max="7938" width="5.7265625" style="108" customWidth="1"/>
    <col min="7939" max="7939" width="0" style="108" hidden="1" customWidth="1"/>
    <col min="7940" max="7940" width="20.7265625" style="108" customWidth="1"/>
    <col min="7941" max="7941" width="4.7265625" style="108" customWidth="1"/>
    <col min="7942" max="7942" width="12.7265625" style="108" customWidth="1"/>
    <col min="7943" max="7943" width="2.453125" style="108" customWidth="1"/>
    <col min="7944" max="7945" width="10.26953125" style="108" customWidth="1"/>
    <col min="7946" max="7946" width="2.453125" style="108" customWidth="1"/>
    <col min="7947" max="7947" width="15.81640625" style="108" customWidth="1"/>
    <col min="7948" max="7948" width="5.7265625" style="108" customWidth="1"/>
    <col min="7949" max="7949" width="2.453125" style="108" customWidth="1"/>
    <col min="7950" max="7950" width="9.81640625" style="108" customWidth="1"/>
    <col min="7951" max="7951" width="2.453125" style="108" customWidth="1"/>
    <col min="7952" max="7953" width="7.7265625" style="108" customWidth="1"/>
    <col min="7954" max="8192" width="9.1796875" style="108"/>
    <col min="8193" max="8193" width="8.81640625" style="108" customWidth="1"/>
    <col min="8194" max="8194" width="5.7265625" style="108" customWidth="1"/>
    <col min="8195" max="8195" width="0" style="108" hidden="1" customWidth="1"/>
    <col min="8196" max="8196" width="20.7265625" style="108" customWidth="1"/>
    <col min="8197" max="8197" width="4.7265625" style="108" customWidth="1"/>
    <col min="8198" max="8198" width="12.7265625" style="108" customWidth="1"/>
    <col min="8199" max="8199" width="2.453125" style="108" customWidth="1"/>
    <col min="8200" max="8201" width="10.26953125" style="108" customWidth="1"/>
    <col min="8202" max="8202" width="2.453125" style="108" customWidth="1"/>
    <col min="8203" max="8203" width="15.81640625" style="108" customWidth="1"/>
    <col min="8204" max="8204" width="5.7265625" style="108" customWidth="1"/>
    <col min="8205" max="8205" width="2.453125" style="108" customWidth="1"/>
    <col min="8206" max="8206" width="9.81640625" style="108" customWidth="1"/>
    <col min="8207" max="8207" width="2.453125" style="108" customWidth="1"/>
    <col min="8208" max="8209" width="7.7265625" style="108" customWidth="1"/>
    <col min="8210" max="8448" width="9.1796875" style="108"/>
    <col min="8449" max="8449" width="8.81640625" style="108" customWidth="1"/>
    <col min="8450" max="8450" width="5.7265625" style="108" customWidth="1"/>
    <col min="8451" max="8451" width="0" style="108" hidden="1" customWidth="1"/>
    <col min="8452" max="8452" width="20.7265625" style="108" customWidth="1"/>
    <col min="8453" max="8453" width="4.7265625" style="108" customWidth="1"/>
    <col min="8454" max="8454" width="12.7265625" style="108" customWidth="1"/>
    <col min="8455" max="8455" width="2.453125" style="108" customWidth="1"/>
    <col min="8456" max="8457" width="10.26953125" style="108" customWidth="1"/>
    <col min="8458" max="8458" width="2.453125" style="108" customWidth="1"/>
    <col min="8459" max="8459" width="15.81640625" style="108" customWidth="1"/>
    <col min="8460" max="8460" width="5.7265625" style="108" customWidth="1"/>
    <col min="8461" max="8461" width="2.453125" style="108" customWidth="1"/>
    <col min="8462" max="8462" width="9.81640625" style="108" customWidth="1"/>
    <col min="8463" max="8463" width="2.453125" style="108" customWidth="1"/>
    <col min="8464" max="8465" width="7.7265625" style="108" customWidth="1"/>
    <col min="8466" max="8704" width="9.1796875" style="108"/>
    <col min="8705" max="8705" width="8.81640625" style="108" customWidth="1"/>
    <col min="8706" max="8706" width="5.7265625" style="108" customWidth="1"/>
    <col min="8707" max="8707" width="0" style="108" hidden="1" customWidth="1"/>
    <col min="8708" max="8708" width="20.7265625" style="108" customWidth="1"/>
    <col min="8709" max="8709" width="4.7265625" style="108" customWidth="1"/>
    <col min="8710" max="8710" width="12.7265625" style="108" customWidth="1"/>
    <col min="8711" max="8711" width="2.453125" style="108" customWidth="1"/>
    <col min="8712" max="8713" width="10.26953125" style="108" customWidth="1"/>
    <col min="8714" max="8714" width="2.453125" style="108" customWidth="1"/>
    <col min="8715" max="8715" width="15.81640625" style="108" customWidth="1"/>
    <col min="8716" max="8716" width="5.7265625" style="108" customWidth="1"/>
    <col min="8717" max="8717" width="2.453125" style="108" customWidth="1"/>
    <col min="8718" max="8718" width="9.81640625" style="108" customWidth="1"/>
    <col min="8719" max="8719" width="2.453125" style="108" customWidth="1"/>
    <col min="8720" max="8721" width="7.7265625" style="108" customWidth="1"/>
    <col min="8722" max="8960" width="9.1796875" style="108"/>
    <col min="8961" max="8961" width="8.81640625" style="108" customWidth="1"/>
    <col min="8962" max="8962" width="5.7265625" style="108" customWidth="1"/>
    <col min="8963" max="8963" width="0" style="108" hidden="1" customWidth="1"/>
    <col min="8964" max="8964" width="20.7265625" style="108" customWidth="1"/>
    <col min="8965" max="8965" width="4.7265625" style="108" customWidth="1"/>
    <col min="8966" max="8966" width="12.7265625" style="108" customWidth="1"/>
    <col min="8967" max="8967" width="2.453125" style="108" customWidth="1"/>
    <col min="8968" max="8969" width="10.26953125" style="108" customWidth="1"/>
    <col min="8970" max="8970" width="2.453125" style="108" customWidth="1"/>
    <col min="8971" max="8971" width="15.81640625" style="108" customWidth="1"/>
    <col min="8972" max="8972" width="5.7265625" style="108" customWidth="1"/>
    <col min="8973" max="8973" width="2.453125" style="108" customWidth="1"/>
    <col min="8974" max="8974" width="9.81640625" style="108" customWidth="1"/>
    <col min="8975" max="8975" width="2.453125" style="108" customWidth="1"/>
    <col min="8976" max="8977" width="7.7265625" style="108" customWidth="1"/>
    <col min="8978" max="9216" width="9.1796875" style="108"/>
    <col min="9217" max="9217" width="8.81640625" style="108" customWidth="1"/>
    <col min="9218" max="9218" width="5.7265625" style="108" customWidth="1"/>
    <col min="9219" max="9219" width="0" style="108" hidden="1" customWidth="1"/>
    <col min="9220" max="9220" width="20.7265625" style="108" customWidth="1"/>
    <col min="9221" max="9221" width="4.7265625" style="108" customWidth="1"/>
    <col min="9222" max="9222" width="12.7265625" style="108" customWidth="1"/>
    <col min="9223" max="9223" width="2.453125" style="108" customWidth="1"/>
    <col min="9224" max="9225" width="10.26953125" style="108" customWidth="1"/>
    <col min="9226" max="9226" width="2.453125" style="108" customWidth="1"/>
    <col min="9227" max="9227" width="15.81640625" style="108" customWidth="1"/>
    <col min="9228" max="9228" width="5.7265625" style="108" customWidth="1"/>
    <col min="9229" max="9229" width="2.453125" style="108" customWidth="1"/>
    <col min="9230" max="9230" width="9.81640625" style="108" customWidth="1"/>
    <col min="9231" max="9231" width="2.453125" style="108" customWidth="1"/>
    <col min="9232" max="9233" width="7.7265625" style="108" customWidth="1"/>
    <col min="9234" max="9472" width="9.1796875" style="108"/>
    <col min="9473" max="9473" width="8.81640625" style="108" customWidth="1"/>
    <col min="9474" max="9474" width="5.7265625" style="108" customWidth="1"/>
    <col min="9475" max="9475" width="0" style="108" hidden="1" customWidth="1"/>
    <col min="9476" max="9476" width="20.7265625" style="108" customWidth="1"/>
    <col min="9477" max="9477" width="4.7265625" style="108" customWidth="1"/>
    <col min="9478" max="9478" width="12.7265625" style="108" customWidth="1"/>
    <col min="9479" max="9479" width="2.453125" style="108" customWidth="1"/>
    <col min="9480" max="9481" width="10.26953125" style="108" customWidth="1"/>
    <col min="9482" max="9482" width="2.453125" style="108" customWidth="1"/>
    <col min="9483" max="9483" width="15.81640625" style="108" customWidth="1"/>
    <col min="9484" max="9484" width="5.7265625" style="108" customWidth="1"/>
    <col min="9485" max="9485" width="2.453125" style="108" customWidth="1"/>
    <col min="9486" max="9486" width="9.81640625" style="108" customWidth="1"/>
    <col min="9487" max="9487" width="2.453125" style="108" customWidth="1"/>
    <col min="9488" max="9489" width="7.7265625" style="108" customWidth="1"/>
    <col min="9490" max="9728" width="9.1796875" style="108"/>
    <col min="9729" max="9729" width="8.81640625" style="108" customWidth="1"/>
    <col min="9730" max="9730" width="5.7265625" style="108" customWidth="1"/>
    <col min="9731" max="9731" width="0" style="108" hidden="1" customWidth="1"/>
    <col min="9732" max="9732" width="20.7265625" style="108" customWidth="1"/>
    <col min="9733" max="9733" width="4.7265625" style="108" customWidth="1"/>
    <col min="9734" max="9734" width="12.7265625" style="108" customWidth="1"/>
    <col min="9735" max="9735" width="2.453125" style="108" customWidth="1"/>
    <col min="9736" max="9737" width="10.26953125" style="108" customWidth="1"/>
    <col min="9738" max="9738" width="2.453125" style="108" customWidth="1"/>
    <col min="9739" max="9739" width="15.81640625" style="108" customWidth="1"/>
    <col min="9740" max="9740" width="5.7265625" style="108" customWidth="1"/>
    <col min="9741" max="9741" width="2.453125" style="108" customWidth="1"/>
    <col min="9742" max="9742" width="9.81640625" style="108" customWidth="1"/>
    <col min="9743" max="9743" width="2.453125" style="108" customWidth="1"/>
    <col min="9744" max="9745" width="7.7265625" style="108" customWidth="1"/>
    <col min="9746" max="9984" width="9.1796875" style="108"/>
    <col min="9985" max="9985" width="8.81640625" style="108" customWidth="1"/>
    <col min="9986" max="9986" width="5.7265625" style="108" customWidth="1"/>
    <col min="9987" max="9987" width="0" style="108" hidden="1" customWidth="1"/>
    <col min="9988" max="9988" width="20.7265625" style="108" customWidth="1"/>
    <col min="9989" max="9989" width="4.7265625" style="108" customWidth="1"/>
    <col min="9990" max="9990" width="12.7265625" style="108" customWidth="1"/>
    <col min="9991" max="9991" width="2.453125" style="108" customWidth="1"/>
    <col min="9992" max="9993" width="10.26953125" style="108" customWidth="1"/>
    <col min="9994" max="9994" width="2.453125" style="108" customWidth="1"/>
    <col min="9995" max="9995" width="15.81640625" style="108" customWidth="1"/>
    <col min="9996" max="9996" width="5.7265625" style="108" customWidth="1"/>
    <col min="9997" max="9997" width="2.453125" style="108" customWidth="1"/>
    <col min="9998" max="9998" width="9.81640625" style="108" customWidth="1"/>
    <col min="9999" max="9999" width="2.453125" style="108" customWidth="1"/>
    <col min="10000" max="10001" width="7.7265625" style="108" customWidth="1"/>
    <col min="10002" max="10240" width="9.1796875" style="108"/>
    <col min="10241" max="10241" width="8.81640625" style="108" customWidth="1"/>
    <col min="10242" max="10242" width="5.7265625" style="108" customWidth="1"/>
    <col min="10243" max="10243" width="0" style="108" hidden="1" customWidth="1"/>
    <col min="10244" max="10244" width="20.7265625" style="108" customWidth="1"/>
    <col min="10245" max="10245" width="4.7265625" style="108" customWidth="1"/>
    <col min="10246" max="10246" width="12.7265625" style="108" customWidth="1"/>
    <col min="10247" max="10247" width="2.453125" style="108" customWidth="1"/>
    <col min="10248" max="10249" width="10.26953125" style="108" customWidth="1"/>
    <col min="10250" max="10250" width="2.453125" style="108" customWidth="1"/>
    <col min="10251" max="10251" width="15.81640625" style="108" customWidth="1"/>
    <col min="10252" max="10252" width="5.7265625" style="108" customWidth="1"/>
    <col min="10253" max="10253" width="2.453125" style="108" customWidth="1"/>
    <col min="10254" max="10254" width="9.81640625" style="108" customWidth="1"/>
    <col min="10255" max="10255" width="2.453125" style="108" customWidth="1"/>
    <col min="10256" max="10257" width="7.7265625" style="108" customWidth="1"/>
    <col min="10258" max="10496" width="9.1796875" style="108"/>
    <col min="10497" max="10497" width="8.81640625" style="108" customWidth="1"/>
    <col min="10498" max="10498" width="5.7265625" style="108" customWidth="1"/>
    <col min="10499" max="10499" width="0" style="108" hidden="1" customWidth="1"/>
    <col min="10500" max="10500" width="20.7265625" style="108" customWidth="1"/>
    <col min="10501" max="10501" width="4.7265625" style="108" customWidth="1"/>
    <col min="10502" max="10502" width="12.7265625" style="108" customWidth="1"/>
    <col min="10503" max="10503" width="2.453125" style="108" customWidth="1"/>
    <col min="10504" max="10505" width="10.26953125" style="108" customWidth="1"/>
    <col min="10506" max="10506" width="2.453125" style="108" customWidth="1"/>
    <col min="10507" max="10507" width="15.81640625" style="108" customWidth="1"/>
    <col min="10508" max="10508" width="5.7265625" style="108" customWidth="1"/>
    <col min="10509" max="10509" width="2.453125" style="108" customWidth="1"/>
    <col min="10510" max="10510" width="9.81640625" style="108" customWidth="1"/>
    <col min="10511" max="10511" width="2.453125" style="108" customWidth="1"/>
    <col min="10512" max="10513" width="7.7265625" style="108" customWidth="1"/>
    <col min="10514" max="10752" width="9.1796875" style="108"/>
    <col min="10753" max="10753" width="8.81640625" style="108" customWidth="1"/>
    <col min="10754" max="10754" width="5.7265625" style="108" customWidth="1"/>
    <col min="10755" max="10755" width="0" style="108" hidden="1" customWidth="1"/>
    <col min="10756" max="10756" width="20.7265625" style="108" customWidth="1"/>
    <col min="10757" max="10757" width="4.7265625" style="108" customWidth="1"/>
    <col min="10758" max="10758" width="12.7265625" style="108" customWidth="1"/>
    <col min="10759" max="10759" width="2.453125" style="108" customWidth="1"/>
    <col min="10760" max="10761" width="10.26953125" style="108" customWidth="1"/>
    <col min="10762" max="10762" width="2.453125" style="108" customWidth="1"/>
    <col min="10763" max="10763" width="15.81640625" style="108" customWidth="1"/>
    <col min="10764" max="10764" width="5.7265625" style="108" customWidth="1"/>
    <col min="10765" max="10765" width="2.453125" style="108" customWidth="1"/>
    <col min="10766" max="10766" width="9.81640625" style="108" customWidth="1"/>
    <col min="10767" max="10767" width="2.453125" style="108" customWidth="1"/>
    <col min="10768" max="10769" width="7.7265625" style="108" customWidth="1"/>
    <col min="10770" max="11008" width="9.1796875" style="108"/>
    <col min="11009" max="11009" width="8.81640625" style="108" customWidth="1"/>
    <col min="11010" max="11010" width="5.7265625" style="108" customWidth="1"/>
    <col min="11011" max="11011" width="0" style="108" hidden="1" customWidth="1"/>
    <col min="11012" max="11012" width="20.7265625" style="108" customWidth="1"/>
    <col min="11013" max="11013" width="4.7265625" style="108" customWidth="1"/>
    <col min="11014" max="11014" width="12.7265625" style="108" customWidth="1"/>
    <col min="11015" max="11015" width="2.453125" style="108" customWidth="1"/>
    <col min="11016" max="11017" width="10.26953125" style="108" customWidth="1"/>
    <col min="11018" max="11018" width="2.453125" style="108" customWidth="1"/>
    <col min="11019" max="11019" width="15.81640625" style="108" customWidth="1"/>
    <col min="11020" max="11020" width="5.7265625" style="108" customWidth="1"/>
    <col min="11021" max="11021" width="2.453125" style="108" customWidth="1"/>
    <col min="11022" max="11022" width="9.81640625" style="108" customWidth="1"/>
    <col min="11023" max="11023" width="2.453125" style="108" customWidth="1"/>
    <col min="11024" max="11025" width="7.7265625" style="108" customWidth="1"/>
    <col min="11026" max="11264" width="9.1796875" style="108"/>
    <col min="11265" max="11265" width="8.81640625" style="108" customWidth="1"/>
    <col min="11266" max="11266" width="5.7265625" style="108" customWidth="1"/>
    <col min="11267" max="11267" width="0" style="108" hidden="1" customWidth="1"/>
    <col min="11268" max="11268" width="20.7265625" style="108" customWidth="1"/>
    <col min="11269" max="11269" width="4.7265625" style="108" customWidth="1"/>
    <col min="11270" max="11270" width="12.7265625" style="108" customWidth="1"/>
    <col min="11271" max="11271" width="2.453125" style="108" customWidth="1"/>
    <col min="11272" max="11273" width="10.26953125" style="108" customWidth="1"/>
    <col min="11274" max="11274" width="2.453125" style="108" customWidth="1"/>
    <col min="11275" max="11275" width="15.81640625" style="108" customWidth="1"/>
    <col min="11276" max="11276" width="5.7265625" style="108" customWidth="1"/>
    <col min="11277" max="11277" width="2.453125" style="108" customWidth="1"/>
    <col min="11278" max="11278" width="9.81640625" style="108" customWidth="1"/>
    <col min="11279" max="11279" width="2.453125" style="108" customWidth="1"/>
    <col min="11280" max="11281" width="7.7265625" style="108" customWidth="1"/>
    <col min="11282" max="11520" width="9.1796875" style="108"/>
    <col min="11521" max="11521" width="8.81640625" style="108" customWidth="1"/>
    <col min="11522" max="11522" width="5.7265625" style="108" customWidth="1"/>
    <col min="11523" max="11523" width="0" style="108" hidden="1" customWidth="1"/>
    <col min="11524" max="11524" width="20.7265625" style="108" customWidth="1"/>
    <col min="11525" max="11525" width="4.7265625" style="108" customWidth="1"/>
    <col min="11526" max="11526" width="12.7265625" style="108" customWidth="1"/>
    <col min="11527" max="11527" width="2.453125" style="108" customWidth="1"/>
    <col min="11528" max="11529" width="10.26953125" style="108" customWidth="1"/>
    <col min="11530" max="11530" width="2.453125" style="108" customWidth="1"/>
    <col min="11531" max="11531" width="15.81640625" style="108" customWidth="1"/>
    <col min="11532" max="11532" width="5.7265625" style="108" customWidth="1"/>
    <col min="11533" max="11533" width="2.453125" style="108" customWidth="1"/>
    <col min="11534" max="11534" width="9.81640625" style="108" customWidth="1"/>
    <col min="11535" max="11535" width="2.453125" style="108" customWidth="1"/>
    <col min="11536" max="11537" width="7.7265625" style="108" customWidth="1"/>
    <col min="11538" max="11776" width="9.1796875" style="108"/>
    <col min="11777" max="11777" width="8.81640625" style="108" customWidth="1"/>
    <col min="11778" max="11778" width="5.7265625" style="108" customWidth="1"/>
    <col min="11779" max="11779" width="0" style="108" hidden="1" customWidth="1"/>
    <col min="11780" max="11780" width="20.7265625" style="108" customWidth="1"/>
    <col min="11781" max="11781" width="4.7265625" style="108" customWidth="1"/>
    <col min="11782" max="11782" width="12.7265625" style="108" customWidth="1"/>
    <col min="11783" max="11783" width="2.453125" style="108" customWidth="1"/>
    <col min="11784" max="11785" width="10.26953125" style="108" customWidth="1"/>
    <col min="11786" max="11786" width="2.453125" style="108" customWidth="1"/>
    <col min="11787" max="11787" width="15.81640625" style="108" customWidth="1"/>
    <col min="11788" max="11788" width="5.7265625" style="108" customWidth="1"/>
    <col min="11789" max="11789" width="2.453125" style="108" customWidth="1"/>
    <col min="11790" max="11790" width="9.81640625" style="108" customWidth="1"/>
    <col min="11791" max="11791" width="2.453125" style="108" customWidth="1"/>
    <col min="11792" max="11793" width="7.7265625" style="108" customWidth="1"/>
    <col min="11794" max="12032" width="9.1796875" style="108"/>
    <col min="12033" max="12033" width="8.81640625" style="108" customWidth="1"/>
    <col min="12034" max="12034" width="5.7265625" style="108" customWidth="1"/>
    <col min="12035" max="12035" width="0" style="108" hidden="1" customWidth="1"/>
    <col min="12036" max="12036" width="20.7265625" style="108" customWidth="1"/>
    <col min="12037" max="12037" width="4.7265625" style="108" customWidth="1"/>
    <col min="12038" max="12038" width="12.7265625" style="108" customWidth="1"/>
    <col min="12039" max="12039" width="2.453125" style="108" customWidth="1"/>
    <col min="12040" max="12041" width="10.26953125" style="108" customWidth="1"/>
    <col min="12042" max="12042" width="2.453125" style="108" customWidth="1"/>
    <col min="12043" max="12043" width="15.81640625" style="108" customWidth="1"/>
    <col min="12044" max="12044" width="5.7265625" style="108" customWidth="1"/>
    <col min="12045" max="12045" width="2.453125" style="108" customWidth="1"/>
    <col min="12046" max="12046" width="9.81640625" style="108" customWidth="1"/>
    <col min="12047" max="12047" width="2.453125" style="108" customWidth="1"/>
    <col min="12048" max="12049" width="7.7265625" style="108" customWidth="1"/>
    <col min="12050" max="12288" width="9.1796875" style="108"/>
    <col min="12289" max="12289" width="8.81640625" style="108" customWidth="1"/>
    <col min="12290" max="12290" width="5.7265625" style="108" customWidth="1"/>
    <col min="12291" max="12291" width="0" style="108" hidden="1" customWidth="1"/>
    <col min="12292" max="12292" width="20.7265625" style="108" customWidth="1"/>
    <col min="12293" max="12293" width="4.7265625" style="108" customWidth="1"/>
    <col min="12294" max="12294" width="12.7265625" style="108" customWidth="1"/>
    <col min="12295" max="12295" width="2.453125" style="108" customWidth="1"/>
    <col min="12296" max="12297" width="10.26953125" style="108" customWidth="1"/>
    <col min="12298" max="12298" width="2.453125" style="108" customWidth="1"/>
    <col min="12299" max="12299" width="15.81640625" style="108" customWidth="1"/>
    <col min="12300" max="12300" width="5.7265625" style="108" customWidth="1"/>
    <col min="12301" max="12301" width="2.453125" style="108" customWidth="1"/>
    <col min="12302" max="12302" width="9.81640625" style="108" customWidth="1"/>
    <col min="12303" max="12303" width="2.453125" style="108" customWidth="1"/>
    <col min="12304" max="12305" width="7.7265625" style="108" customWidth="1"/>
    <col min="12306" max="12544" width="9.1796875" style="108"/>
    <col min="12545" max="12545" width="8.81640625" style="108" customWidth="1"/>
    <col min="12546" max="12546" width="5.7265625" style="108" customWidth="1"/>
    <col min="12547" max="12547" width="0" style="108" hidden="1" customWidth="1"/>
    <col min="12548" max="12548" width="20.7265625" style="108" customWidth="1"/>
    <col min="12549" max="12549" width="4.7265625" style="108" customWidth="1"/>
    <col min="12550" max="12550" width="12.7265625" style="108" customWidth="1"/>
    <col min="12551" max="12551" width="2.453125" style="108" customWidth="1"/>
    <col min="12552" max="12553" width="10.26953125" style="108" customWidth="1"/>
    <col min="12554" max="12554" width="2.453125" style="108" customWidth="1"/>
    <col min="12555" max="12555" width="15.81640625" style="108" customWidth="1"/>
    <col min="12556" max="12556" width="5.7265625" style="108" customWidth="1"/>
    <col min="12557" max="12557" width="2.453125" style="108" customWidth="1"/>
    <col min="12558" max="12558" width="9.81640625" style="108" customWidth="1"/>
    <col min="12559" max="12559" width="2.453125" style="108" customWidth="1"/>
    <col min="12560" max="12561" width="7.7265625" style="108" customWidth="1"/>
    <col min="12562" max="12800" width="9.1796875" style="108"/>
    <col min="12801" max="12801" width="8.81640625" style="108" customWidth="1"/>
    <col min="12802" max="12802" width="5.7265625" style="108" customWidth="1"/>
    <col min="12803" max="12803" width="0" style="108" hidden="1" customWidth="1"/>
    <col min="12804" max="12804" width="20.7265625" style="108" customWidth="1"/>
    <col min="12805" max="12805" width="4.7265625" style="108" customWidth="1"/>
    <col min="12806" max="12806" width="12.7265625" style="108" customWidth="1"/>
    <col min="12807" max="12807" width="2.453125" style="108" customWidth="1"/>
    <col min="12808" max="12809" width="10.26953125" style="108" customWidth="1"/>
    <col min="12810" max="12810" width="2.453125" style="108" customWidth="1"/>
    <col min="12811" max="12811" width="15.81640625" style="108" customWidth="1"/>
    <col min="12812" max="12812" width="5.7265625" style="108" customWidth="1"/>
    <col min="12813" max="12813" width="2.453125" style="108" customWidth="1"/>
    <col min="12814" max="12814" width="9.81640625" style="108" customWidth="1"/>
    <col min="12815" max="12815" width="2.453125" style="108" customWidth="1"/>
    <col min="12816" max="12817" width="7.7265625" style="108" customWidth="1"/>
    <col min="12818" max="13056" width="9.1796875" style="108"/>
    <col min="13057" max="13057" width="8.81640625" style="108" customWidth="1"/>
    <col min="13058" max="13058" width="5.7265625" style="108" customWidth="1"/>
    <col min="13059" max="13059" width="0" style="108" hidden="1" customWidth="1"/>
    <col min="13060" max="13060" width="20.7265625" style="108" customWidth="1"/>
    <col min="13061" max="13061" width="4.7265625" style="108" customWidth="1"/>
    <col min="13062" max="13062" width="12.7265625" style="108" customWidth="1"/>
    <col min="13063" max="13063" width="2.453125" style="108" customWidth="1"/>
    <col min="13064" max="13065" width="10.26953125" style="108" customWidth="1"/>
    <col min="13066" max="13066" width="2.453125" style="108" customWidth="1"/>
    <col min="13067" max="13067" width="15.81640625" style="108" customWidth="1"/>
    <col min="13068" max="13068" width="5.7265625" style="108" customWidth="1"/>
    <col min="13069" max="13069" width="2.453125" style="108" customWidth="1"/>
    <col min="13070" max="13070" width="9.81640625" style="108" customWidth="1"/>
    <col min="13071" max="13071" width="2.453125" style="108" customWidth="1"/>
    <col min="13072" max="13073" width="7.7265625" style="108" customWidth="1"/>
    <col min="13074" max="13312" width="9.1796875" style="108"/>
    <col min="13313" max="13313" width="8.81640625" style="108" customWidth="1"/>
    <col min="13314" max="13314" width="5.7265625" style="108" customWidth="1"/>
    <col min="13315" max="13315" width="0" style="108" hidden="1" customWidth="1"/>
    <col min="13316" max="13316" width="20.7265625" style="108" customWidth="1"/>
    <col min="13317" max="13317" width="4.7265625" style="108" customWidth="1"/>
    <col min="13318" max="13318" width="12.7265625" style="108" customWidth="1"/>
    <col min="13319" max="13319" width="2.453125" style="108" customWidth="1"/>
    <col min="13320" max="13321" width="10.26953125" style="108" customWidth="1"/>
    <col min="13322" max="13322" width="2.453125" style="108" customWidth="1"/>
    <col min="13323" max="13323" width="15.81640625" style="108" customWidth="1"/>
    <col min="13324" max="13324" width="5.7265625" style="108" customWidth="1"/>
    <col min="13325" max="13325" width="2.453125" style="108" customWidth="1"/>
    <col min="13326" max="13326" width="9.81640625" style="108" customWidth="1"/>
    <col min="13327" max="13327" width="2.453125" style="108" customWidth="1"/>
    <col min="13328" max="13329" width="7.7265625" style="108" customWidth="1"/>
    <col min="13330" max="13568" width="9.1796875" style="108"/>
    <col min="13569" max="13569" width="8.81640625" style="108" customWidth="1"/>
    <col min="13570" max="13570" width="5.7265625" style="108" customWidth="1"/>
    <col min="13571" max="13571" width="0" style="108" hidden="1" customWidth="1"/>
    <col min="13572" max="13572" width="20.7265625" style="108" customWidth="1"/>
    <col min="13573" max="13573" width="4.7265625" style="108" customWidth="1"/>
    <col min="13574" max="13574" width="12.7265625" style="108" customWidth="1"/>
    <col min="13575" max="13575" width="2.453125" style="108" customWidth="1"/>
    <col min="13576" max="13577" width="10.26953125" style="108" customWidth="1"/>
    <col min="13578" max="13578" width="2.453125" style="108" customWidth="1"/>
    <col min="13579" max="13579" width="15.81640625" style="108" customWidth="1"/>
    <col min="13580" max="13580" width="5.7265625" style="108" customWidth="1"/>
    <col min="13581" max="13581" width="2.453125" style="108" customWidth="1"/>
    <col min="13582" max="13582" width="9.81640625" style="108" customWidth="1"/>
    <col min="13583" max="13583" width="2.453125" style="108" customWidth="1"/>
    <col min="13584" max="13585" width="7.7265625" style="108" customWidth="1"/>
    <col min="13586" max="13824" width="9.1796875" style="108"/>
    <col min="13825" max="13825" width="8.81640625" style="108" customWidth="1"/>
    <col min="13826" max="13826" width="5.7265625" style="108" customWidth="1"/>
    <col min="13827" max="13827" width="0" style="108" hidden="1" customWidth="1"/>
    <col min="13828" max="13828" width="20.7265625" style="108" customWidth="1"/>
    <col min="13829" max="13829" width="4.7265625" style="108" customWidth="1"/>
    <col min="13830" max="13830" width="12.7265625" style="108" customWidth="1"/>
    <col min="13831" max="13831" width="2.453125" style="108" customWidth="1"/>
    <col min="13832" max="13833" width="10.26953125" style="108" customWidth="1"/>
    <col min="13834" max="13834" width="2.453125" style="108" customWidth="1"/>
    <col min="13835" max="13835" width="15.81640625" style="108" customWidth="1"/>
    <col min="13836" max="13836" width="5.7265625" style="108" customWidth="1"/>
    <col min="13837" max="13837" width="2.453125" style="108" customWidth="1"/>
    <col min="13838" max="13838" width="9.81640625" style="108" customWidth="1"/>
    <col min="13839" max="13839" width="2.453125" style="108" customWidth="1"/>
    <col min="13840" max="13841" width="7.7265625" style="108" customWidth="1"/>
    <col min="13842" max="14080" width="9.1796875" style="108"/>
    <col min="14081" max="14081" width="8.81640625" style="108" customWidth="1"/>
    <col min="14082" max="14082" width="5.7265625" style="108" customWidth="1"/>
    <col min="14083" max="14083" width="0" style="108" hidden="1" customWidth="1"/>
    <col min="14084" max="14084" width="20.7265625" style="108" customWidth="1"/>
    <col min="14085" max="14085" width="4.7265625" style="108" customWidth="1"/>
    <col min="14086" max="14086" width="12.7265625" style="108" customWidth="1"/>
    <col min="14087" max="14087" width="2.453125" style="108" customWidth="1"/>
    <col min="14088" max="14089" width="10.26953125" style="108" customWidth="1"/>
    <col min="14090" max="14090" width="2.453125" style="108" customWidth="1"/>
    <col min="14091" max="14091" width="15.81640625" style="108" customWidth="1"/>
    <col min="14092" max="14092" width="5.7265625" style="108" customWidth="1"/>
    <col min="14093" max="14093" width="2.453125" style="108" customWidth="1"/>
    <col min="14094" max="14094" width="9.81640625" style="108" customWidth="1"/>
    <col min="14095" max="14095" width="2.453125" style="108" customWidth="1"/>
    <col min="14096" max="14097" width="7.7265625" style="108" customWidth="1"/>
    <col min="14098" max="14336" width="9.1796875" style="108"/>
    <col min="14337" max="14337" width="8.81640625" style="108" customWidth="1"/>
    <col min="14338" max="14338" width="5.7265625" style="108" customWidth="1"/>
    <col min="14339" max="14339" width="0" style="108" hidden="1" customWidth="1"/>
    <col min="14340" max="14340" width="20.7265625" style="108" customWidth="1"/>
    <col min="14341" max="14341" width="4.7265625" style="108" customWidth="1"/>
    <col min="14342" max="14342" width="12.7265625" style="108" customWidth="1"/>
    <col min="14343" max="14343" width="2.453125" style="108" customWidth="1"/>
    <col min="14344" max="14345" width="10.26953125" style="108" customWidth="1"/>
    <col min="14346" max="14346" width="2.453125" style="108" customWidth="1"/>
    <col min="14347" max="14347" width="15.81640625" style="108" customWidth="1"/>
    <col min="14348" max="14348" width="5.7265625" style="108" customWidth="1"/>
    <col min="14349" max="14349" width="2.453125" style="108" customWidth="1"/>
    <col min="14350" max="14350" width="9.81640625" style="108" customWidth="1"/>
    <col min="14351" max="14351" width="2.453125" style="108" customWidth="1"/>
    <col min="14352" max="14353" width="7.7265625" style="108" customWidth="1"/>
    <col min="14354" max="14592" width="9.1796875" style="108"/>
    <col min="14593" max="14593" width="8.81640625" style="108" customWidth="1"/>
    <col min="14594" max="14594" width="5.7265625" style="108" customWidth="1"/>
    <col min="14595" max="14595" width="0" style="108" hidden="1" customWidth="1"/>
    <col min="14596" max="14596" width="20.7265625" style="108" customWidth="1"/>
    <col min="14597" max="14597" width="4.7265625" style="108" customWidth="1"/>
    <col min="14598" max="14598" width="12.7265625" style="108" customWidth="1"/>
    <col min="14599" max="14599" width="2.453125" style="108" customWidth="1"/>
    <col min="14600" max="14601" width="10.26953125" style="108" customWidth="1"/>
    <col min="14602" max="14602" width="2.453125" style="108" customWidth="1"/>
    <col min="14603" max="14603" width="15.81640625" style="108" customWidth="1"/>
    <col min="14604" max="14604" width="5.7265625" style="108" customWidth="1"/>
    <col min="14605" max="14605" width="2.453125" style="108" customWidth="1"/>
    <col min="14606" max="14606" width="9.81640625" style="108" customWidth="1"/>
    <col min="14607" max="14607" width="2.453125" style="108" customWidth="1"/>
    <col min="14608" max="14609" width="7.7265625" style="108" customWidth="1"/>
    <col min="14610" max="14848" width="9.1796875" style="108"/>
    <col min="14849" max="14849" width="8.81640625" style="108" customWidth="1"/>
    <col min="14850" max="14850" width="5.7265625" style="108" customWidth="1"/>
    <col min="14851" max="14851" width="0" style="108" hidden="1" customWidth="1"/>
    <col min="14852" max="14852" width="20.7265625" style="108" customWidth="1"/>
    <col min="14853" max="14853" width="4.7265625" style="108" customWidth="1"/>
    <col min="14854" max="14854" width="12.7265625" style="108" customWidth="1"/>
    <col min="14855" max="14855" width="2.453125" style="108" customWidth="1"/>
    <col min="14856" max="14857" width="10.26953125" style="108" customWidth="1"/>
    <col min="14858" max="14858" width="2.453125" style="108" customWidth="1"/>
    <col min="14859" max="14859" width="15.81640625" style="108" customWidth="1"/>
    <col min="14860" max="14860" width="5.7265625" style="108" customWidth="1"/>
    <col min="14861" max="14861" width="2.453125" style="108" customWidth="1"/>
    <col min="14862" max="14862" width="9.81640625" style="108" customWidth="1"/>
    <col min="14863" max="14863" width="2.453125" style="108" customWidth="1"/>
    <col min="14864" max="14865" width="7.7265625" style="108" customWidth="1"/>
    <col min="14866" max="15104" width="9.1796875" style="108"/>
    <col min="15105" max="15105" width="8.81640625" style="108" customWidth="1"/>
    <col min="15106" max="15106" width="5.7265625" style="108" customWidth="1"/>
    <col min="15107" max="15107" width="0" style="108" hidden="1" customWidth="1"/>
    <col min="15108" max="15108" width="20.7265625" style="108" customWidth="1"/>
    <col min="15109" max="15109" width="4.7265625" style="108" customWidth="1"/>
    <col min="15110" max="15110" width="12.7265625" style="108" customWidth="1"/>
    <col min="15111" max="15111" width="2.453125" style="108" customWidth="1"/>
    <col min="15112" max="15113" width="10.26953125" style="108" customWidth="1"/>
    <col min="15114" max="15114" width="2.453125" style="108" customWidth="1"/>
    <col min="15115" max="15115" width="15.81640625" style="108" customWidth="1"/>
    <col min="15116" max="15116" width="5.7265625" style="108" customWidth="1"/>
    <col min="15117" max="15117" width="2.453125" style="108" customWidth="1"/>
    <col min="15118" max="15118" width="9.81640625" style="108" customWidth="1"/>
    <col min="15119" max="15119" width="2.453125" style="108" customWidth="1"/>
    <col min="15120" max="15121" width="7.7265625" style="108" customWidth="1"/>
    <col min="15122" max="15360" width="9.1796875" style="108"/>
    <col min="15361" max="15361" width="8.81640625" style="108" customWidth="1"/>
    <col min="15362" max="15362" width="5.7265625" style="108" customWidth="1"/>
    <col min="15363" max="15363" width="0" style="108" hidden="1" customWidth="1"/>
    <col min="15364" max="15364" width="20.7265625" style="108" customWidth="1"/>
    <col min="15365" max="15365" width="4.7265625" style="108" customWidth="1"/>
    <col min="15366" max="15366" width="12.7265625" style="108" customWidth="1"/>
    <col min="15367" max="15367" width="2.453125" style="108" customWidth="1"/>
    <col min="15368" max="15369" width="10.26953125" style="108" customWidth="1"/>
    <col min="15370" max="15370" width="2.453125" style="108" customWidth="1"/>
    <col min="15371" max="15371" width="15.81640625" style="108" customWidth="1"/>
    <col min="15372" max="15372" width="5.7265625" style="108" customWidth="1"/>
    <col min="15373" max="15373" width="2.453125" style="108" customWidth="1"/>
    <col min="15374" max="15374" width="9.81640625" style="108" customWidth="1"/>
    <col min="15375" max="15375" width="2.453125" style="108" customWidth="1"/>
    <col min="15376" max="15377" width="7.7265625" style="108" customWidth="1"/>
    <col min="15378" max="15616" width="9.1796875" style="108"/>
    <col min="15617" max="15617" width="8.81640625" style="108" customWidth="1"/>
    <col min="15618" max="15618" width="5.7265625" style="108" customWidth="1"/>
    <col min="15619" max="15619" width="0" style="108" hidden="1" customWidth="1"/>
    <col min="15620" max="15620" width="20.7265625" style="108" customWidth="1"/>
    <col min="15621" max="15621" width="4.7265625" style="108" customWidth="1"/>
    <col min="15622" max="15622" width="12.7265625" style="108" customWidth="1"/>
    <col min="15623" max="15623" width="2.453125" style="108" customWidth="1"/>
    <col min="15624" max="15625" width="10.26953125" style="108" customWidth="1"/>
    <col min="15626" max="15626" width="2.453125" style="108" customWidth="1"/>
    <col min="15627" max="15627" width="15.81640625" style="108" customWidth="1"/>
    <col min="15628" max="15628" width="5.7265625" style="108" customWidth="1"/>
    <col min="15629" max="15629" width="2.453125" style="108" customWidth="1"/>
    <col min="15630" max="15630" width="9.81640625" style="108" customWidth="1"/>
    <col min="15631" max="15631" width="2.453125" style="108" customWidth="1"/>
    <col min="15632" max="15633" width="7.7265625" style="108" customWidth="1"/>
    <col min="15634" max="15872" width="9.1796875" style="108"/>
    <col min="15873" max="15873" width="8.81640625" style="108" customWidth="1"/>
    <col min="15874" max="15874" width="5.7265625" style="108" customWidth="1"/>
    <col min="15875" max="15875" width="0" style="108" hidden="1" customWidth="1"/>
    <col min="15876" max="15876" width="20.7265625" style="108" customWidth="1"/>
    <col min="15877" max="15877" width="4.7265625" style="108" customWidth="1"/>
    <col min="15878" max="15878" width="12.7265625" style="108" customWidth="1"/>
    <col min="15879" max="15879" width="2.453125" style="108" customWidth="1"/>
    <col min="15880" max="15881" width="10.26953125" style="108" customWidth="1"/>
    <col min="15882" max="15882" width="2.453125" style="108" customWidth="1"/>
    <col min="15883" max="15883" width="15.81640625" style="108" customWidth="1"/>
    <col min="15884" max="15884" width="5.7265625" style="108" customWidth="1"/>
    <col min="15885" max="15885" width="2.453125" style="108" customWidth="1"/>
    <col min="15886" max="15886" width="9.81640625" style="108" customWidth="1"/>
    <col min="15887" max="15887" width="2.453125" style="108" customWidth="1"/>
    <col min="15888" max="15889" width="7.7265625" style="108" customWidth="1"/>
    <col min="15890" max="16128" width="9.1796875" style="108"/>
    <col min="16129" max="16129" width="8.81640625" style="108" customWidth="1"/>
    <col min="16130" max="16130" width="5.7265625" style="108" customWidth="1"/>
    <col min="16131" max="16131" width="0" style="108" hidden="1" customWidth="1"/>
    <col min="16132" max="16132" width="20.7265625" style="108" customWidth="1"/>
    <col min="16133" max="16133" width="4.7265625" style="108" customWidth="1"/>
    <col min="16134" max="16134" width="12.7265625" style="108" customWidth="1"/>
    <col min="16135" max="16135" width="2.453125" style="108" customWidth="1"/>
    <col min="16136" max="16137" width="10.26953125" style="108" customWidth="1"/>
    <col min="16138" max="16138" width="2.453125" style="108" customWidth="1"/>
    <col min="16139" max="16139" width="15.81640625" style="108" customWidth="1"/>
    <col min="16140" max="16140" width="5.7265625" style="108" customWidth="1"/>
    <col min="16141" max="16141" width="2.453125" style="108" customWidth="1"/>
    <col min="16142" max="16142" width="9.81640625" style="108" customWidth="1"/>
    <col min="16143" max="16143" width="2.453125" style="108" customWidth="1"/>
    <col min="16144" max="16145" width="7.7265625" style="108" customWidth="1"/>
    <col min="16146" max="16384" width="9.1796875" style="108"/>
  </cols>
  <sheetData>
    <row r="1" spans="1:17" ht="30" customHeight="1" x14ac:dyDescent="0.3">
      <c r="A1" s="441" t="str">
        <f>IF(OR(J6="МУЖЧИНЫ И ЖЕНЩИНЫ",J6="ЮНОШИ И ДЕВУШКИ",J6="ЮНИОРЫ И ЮНИОРКИ"),"ОСНОВНОЙ ТУРНИР В СПОРТИВНОЙ ДИСЦИПЛИНЕ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441"/>
      <c r="C1" s="441"/>
      <c r="D1" s="441"/>
      <c r="E1" s="441"/>
      <c r="F1" s="441"/>
      <c r="G1" s="441"/>
      <c r="H1" s="441"/>
      <c r="I1" s="441"/>
      <c r="J1" s="441"/>
      <c r="K1" s="441"/>
      <c r="L1" s="441"/>
      <c r="M1" s="441"/>
      <c r="N1" s="441"/>
      <c r="O1" s="441"/>
      <c r="P1" s="441"/>
      <c r="Q1" s="441"/>
    </row>
    <row r="2" spans="1:17" x14ac:dyDescent="0.25">
      <c r="A2" s="442" t="s">
        <v>0</v>
      </c>
      <c r="B2" s="443"/>
      <c r="C2" s="443"/>
      <c r="D2" s="443"/>
      <c r="E2" s="443"/>
      <c r="F2" s="443"/>
      <c r="G2" s="443"/>
      <c r="H2" s="443"/>
      <c r="I2" s="443"/>
      <c r="J2" s="443"/>
      <c r="K2" s="443"/>
      <c r="L2" s="443"/>
      <c r="M2" s="443"/>
      <c r="N2" s="443"/>
      <c r="O2" s="443"/>
      <c r="P2" s="443"/>
      <c r="Q2" s="444"/>
    </row>
    <row r="3" spans="1:17" s="1" customFormat="1" ht="25" x14ac:dyDescent="0.25">
      <c r="A3" s="445" t="s">
        <v>261</v>
      </c>
      <c r="B3" s="446"/>
      <c r="C3" s="446"/>
      <c r="D3" s="446"/>
      <c r="E3" s="446"/>
      <c r="F3" s="446"/>
      <c r="G3" s="446"/>
      <c r="H3" s="446"/>
      <c r="I3" s="446"/>
      <c r="J3" s="446"/>
      <c r="K3" s="446"/>
      <c r="L3" s="446"/>
      <c r="M3" s="446"/>
      <c r="N3" s="446"/>
      <c r="O3" s="446"/>
      <c r="P3" s="446"/>
      <c r="Q3" s="447"/>
    </row>
    <row r="4" spans="1:17" ht="12" customHeight="1" x14ac:dyDescent="0.25">
      <c r="C4" s="108"/>
    </row>
    <row r="5" spans="1:17" s="121" customFormat="1" ht="13.9" customHeight="1" x14ac:dyDescent="0.25">
      <c r="A5" s="448" t="s">
        <v>1</v>
      </c>
      <c r="B5" s="448"/>
      <c r="C5" s="448"/>
      <c r="D5" s="448"/>
      <c r="E5" s="448" t="s">
        <v>2</v>
      </c>
      <c r="F5" s="448"/>
      <c r="G5" s="449" t="s">
        <v>3</v>
      </c>
      <c r="H5" s="450"/>
      <c r="I5" s="451"/>
      <c r="J5" s="449" t="s">
        <v>4</v>
      </c>
      <c r="K5" s="450"/>
      <c r="L5" s="450"/>
      <c r="M5" s="450"/>
      <c r="N5" s="451"/>
      <c r="O5" s="449" t="s">
        <v>5</v>
      </c>
      <c r="P5" s="451"/>
      <c r="Q5" s="227" t="s">
        <v>6</v>
      </c>
    </row>
    <row r="6" spans="1:17" s="195" customFormat="1" ht="13" x14ac:dyDescent="0.25">
      <c r="A6" s="345" t="s">
        <v>41</v>
      </c>
      <c r="B6" s="345"/>
      <c r="C6" s="345"/>
      <c r="D6" s="345"/>
      <c r="E6" s="345" t="s">
        <v>42</v>
      </c>
      <c r="F6" s="345"/>
      <c r="G6" s="435" t="s">
        <v>20</v>
      </c>
      <c r="H6" s="436"/>
      <c r="I6" s="437"/>
      <c r="J6" s="435" t="s">
        <v>162</v>
      </c>
      <c r="K6" s="436"/>
      <c r="L6" s="436"/>
      <c r="M6" s="436"/>
      <c r="N6" s="437"/>
      <c r="O6" s="438" t="s">
        <v>27</v>
      </c>
      <c r="P6" s="439"/>
      <c r="Q6" s="196"/>
    </row>
    <row r="7" spans="1:17" s="195" customFormat="1" ht="13" x14ac:dyDescent="0.25">
      <c r="A7" s="228"/>
      <c r="B7" s="228"/>
      <c r="C7" s="228"/>
      <c r="D7" s="228"/>
      <c r="E7" s="228"/>
      <c r="F7" s="228"/>
      <c r="G7" s="228"/>
      <c r="H7" s="228"/>
      <c r="I7" s="228"/>
      <c r="J7" s="228"/>
      <c r="K7" s="228"/>
      <c r="L7" s="228"/>
      <c r="M7" s="228"/>
      <c r="N7" s="228"/>
      <c r="O7" s="228"/>
      <c r="P7" s="228"/>
      <c r="Q7" s="228"/>
    </row>
    <row r="8" spans="1:17" s="195" customFormat="1" ht="13" x14ac:dyDescent="0.25">
      <c r="A8" s="228"/>
      <c r="B8" s="228"/>
      <c r="C8" s="228"/>
      <c r="D8" s="228"/>
      <c r="E8" s="228"/>
      <c r="F8" s="228"/>
      <c r="G8" s="228"/>
      <c r="H8" s="228"/>
      <c r="I8" s="228"/>
      <c r="J8" s="228"/>
      <c r="K8" s="228"/>
      <c r="L8" s="228"/>
      <c r="M8" s="228"/>
      <c r="N8" s="228"/>
      <c r="O8" s="228"/>
      <c r="P8" s="228"/>
      <c r="Q8" s="228"/>
    </row>
    <row r="9" spans="1:17" s="195" customFormat="1" ht="18" x14ac:dyDescent="0.25">
      <c r="A9" s="440" t="s">
        <v>189</v>
      </c>
      <c r="B9" s="440"/>
      <c r="C9" s="440"/>
      <c r="D9" s="440"/>
      <c r="E9" s="440"/>
      <c r="F9" s="440"/>
      <c r="G9" s="440"/>
      <c r="H9" s="440"/>
      <c r="I9" s="440"/>
      <c r="J9" s="440"/>
      <c r="K9" s="440"/>
      <c r="L9" s="440"/>
      <c r="M9" s="440"/>
      <c r="N9" s="440"/>
      <c r="O9" s="440"/>
      <c r="P9" s="440"/>
      <c r="Q9" s="440"/>
    </row>
    <row r="10" spans="1:17" s="195" customFormat="1" ht="13" x14ac:dyDescent="0.25">
      <c r="A10" s="228"/>
      <c r="B10" s="228"/>
      <c r="C10" s="228"/>
      <c r="D10" s="228"/>
      <c r="E10" s="228"/>
      <c r="F10" s="228"/>
      <c r="G10" s="228"/>
      <c r="H10" s="228"/>
      <c r="I10" s="228"/>
      <c r="J10" s="228"/>
      <c r="K10" s="228"/>
      <c r="L10" s="228"/>
      <c r="M10" s="228"/>
      <c r="N10" s="228"/>
      <c r="O10" s="228"/>
      <c r="P10" s="228"/>
      <c r="Q10" s="228"/>
    </row>
    <row r="11" spans="1:17" ht="10.5" customHeight="1" x14ac:dyDescent="0.25">
      <c r="A11" s="194"/>
      <c r="B11" s="194"/>
      <c r="C11" s="185"/>
      <c r="D11" s="194"/>
      <c r="E11" s="194"/>
      <c r="F11" s="425"/>
      <c r="G11" s="425"/>
      <c r="H11" s="425"/>
      <c r="I11" s="425"/>
      <c r="J11" s="425"/>
      <c r="K11" s="425"/>
      <c r="L11" s="425"/>
      <c r="M11" s="425"/>
      <c r="N11" s="425"/>
      <c r="O11" s="425"/>
      <c r="P11" s="425"/>
      <c r="Q11" s="194"/>
    </row>
    <row r="12" spans="1:17" ht="6" customHeight="1" x14ac:dyDescent="0.25">
      <c r="A12" s="426" t="s">
        <v>159</v>
      </c>
      <c r="B12" s="428" t="s">
        <v>158</v>
      </c>
      <c r="C12" s="430"/>
      <c r="D12" s="432" t="s">
        <v>7</v>
      </c>
      <c r="E12" s="424" t="s">
        <v>8</v>
      </c>
      <c r="F12" s="424" t="s">
        <v>9</v>
      </c>
      <c r="G12" s="193"/>
      <c r="H12" s="192"/>
    </row>
    <row r="13" spans="1:17" ht="9.75" customHeight="1" x14ac:dyDescent="0.25">
      <c r="A13" s="427"/>
      <c r="B13" s="429"/>
      <c r="C13" s="430"/>
      <c r="D13" s="432"/>
      <c r="E13" s="424"/>
      <c r="F13" s="424"/>
      <c r="G13" s="191"/>
      <c r="H13" s="190"/>
      <c r="I13" s="422" t="s">
        <v>154</v>
      </c>
      <c r="J13" s="422"/>
      <c r="K13" s="422"/>
      <c r="L13" s="422"/>
      <c r="M13" s="422"/>
      <c r="N13" s="422"/>
      <c r="O13" s="422"/>
      <c r="P13" s="422"/>
      <c r="Q13" s="424"/>
    </row>
    <row r="14" spans="1:17" s="184" customFormat="1" ht="9.75" customHeight="1" thickBot="1" x14ac:dyDescent="0.3">
      <c r="A14" s="427"/>
      <c r="B14" s="429"/>
      <c r="C14" s="431"/>
      <c r="D14" s="433"/>
      <c r="E14" s="434"/>
      <c r="F14" s="434"/>
      <c r="G14" s="189"/>
      <c r="H14" s="188"/>
      <c r="I14" s="423"/>
      <c r="J14" s="423"/>
      <c r="K14" s="423"/>
      <c r="L14" s="423"/>
      <c r="M14" s="423"/>
      <c r="N14" s="423"/>
      <c r="O14" s="423"/>
      <c r="P14" s="423"/>
      <c r="Q14" s="424"/>
    </row>
    <row r="15" spans="1:17" s="184" customFormat="1" ht="21" customHeight="1" x14ac:dyDescent="0.25">
      <c r="A15" s="400">
        <v>1</v>
      </c>
      <c r="B15" s="402">
        <v>1</v>
      </c>
      <c r="C15" s="404"/>
      <c r="D15" s="229" t="s">
        <v>213</v>
      </c>
      <c r="E15" s="230" t="s">
        <v>202</v>
      </c>
      <c r="F15" s="231" t="s">
        <v>46</v>
      </c>
      <c r="G15" s="406" t="s">
        <v>213</v>
      </c>
      <c r="H15" s="407"/>
      <c r="I15" s="407"/>
      <c r="J15" s="187"/>
      <c r="K15" s="186"/>
      <c r="L15" s="186"/>
      <c r="M15" s="185"/>
      <c r="N15" s="185"/>
      <c r="O15" s="185"/>
      <c r="P15" s="185"/>
      <c r="Q15" s="185"/>
    </row>
    <row r="16" spans="1:17" s="184" customFormat="1" ht="21" customHeight="1" x14ac:dyDescent="0.25">
      <c r="A16" s="401"/>
      <c r="B16" s="403"/>
      <c r="C16" s="405"/>
      <c r="D16" s="232" t="s">
        <v>214</v>
      </c>
      <c r="E16" s="233" t="s">
        <v>103</v>
      </c>
      <c r="F16" s="234" t="s">
        <v>46</v>
      </c>
      <c r="G16" s="409" t="s">
        <v>214</v>
      </c>
      <c r="H16" s="410"/>
      <c r="I16" s="410"/>
      <c r="J16" s="187"/>
      <c r="K16" s="186"/>
      <c r="L16" s="186"/>
      <c r="M16" s="185"/>
      <c r="N16" s="185"/>
      <c r="O16" s="185"/>
      <c r="P16" s="185"/>
      <c r="Q16" s="185"/>
    </row>
    <row r="17" spans="1:17" s="109" customFormat="1" ht="21" customHeight="1" x14ac:dyDescent="0.25">
      <c r="A17" s="388" t="s">
        <v>132</v>
      </c>
      <c r="B17" s="390">
        <v>2</v>
      </c>
      <c r="C17" s="392"/>
      <c r="D17" s="235" t="s">
        <v>207</v>
      </c>
      <c r="E17" s="236" t="s">
        <v>141</v>
      </c>
      <c r="F17" s="237" t="s">
        <v>46</v>
      </c>
      <c r="G17" s="238"/>
      <c r="H17" s="394" t="s">
        <v>250</v>
      </c>
      <c r="I17" s="412"/>
      <c r="J17" s="182"/>
      <c r="K17" s="183"/>
      <c r="L17" s="183"/>
      <c r="M17" s="126"/>
      <c r="N17" s="126"/>
      <c r="O17" s="126"/>
      <c r="P17" s="126"/>
      <c r="Q17" s="126"/>
    </row>
    <row r="18" spans="1:17" s="109" customFormat="1" ht="21" customHeight="1" thickBot="1" x14ac:dyDescent="0.3">
      <c r="A18" s="389"/>
      <c r="B18" s="391"/>
      <c r="C18" s="393"/>
      <c r="D18" s="239" t="s">
        <v>208</v>
      </c>
      <c r="E18" s="240" t="s">
        <v>206</v>
      </c>
      <c r="F18" s="241" t="s">
        <v>46</v>
      </c>
      <c r="G18" s="242"/>
      <c r="H18" s="182"/>
      <c r="I18" s="243"/>
      <c r="J18" s="182"/>
      <c r="K18" s="183"/>
      <c r="L18" s="183"/>
      <c r="M18" s="126"/>
      <c r="N18" s="126"/>
      <c r="O18" s="126"/>
      <c r="P18" s="126"/>
      <c r="Q18" s="126"/>
    </row>
    <row r="19" spans="1:17" s="109" customFormat="1" ht="21" customHeight="1" x14ac:dyDescent="0.25">
      <c r="A19" s="244"/>
      <c r="B19" s="245"/>
      <c r="C19" s="156"/>
      <c r="D19" s="166"/>
      <c r="E19" s="166"/>
      <c r="F19" s="166"/>
      <c r="G19" s="123"/>
      <c r="H19" s="182"/>
      <c r="I19" s="243"/>
      <c r="J19" s="413" t="s">
        <v>210</v>
      </c>
      <c r="K19" s="384"/>
      <c r="L19" s="384"/>
      <c r="M19" s="182"/>
      <c r="N19" s="126"/>
      <c r="O19" s="126"/>
      <c r="P19" s="126"/>
      <c r="Q19" s="126"/>
    </row>
    <row r="20" spans="1:17" s="109" customFormat="1" ht="21" customHeight="1" x14ac:dyDescent="0.25">
      <c r="A20" s="414"/>
      <c r="B20" s="416"/>
      <c r="C20" s="418"/>
      <c r="D20" s="420"/>
      <c r="E20" s="248"/>
      <c r="F20" s="420"/>
      <c r="G20" s="123"/>
      <c r="H20" s="182"/>
      <c r="I20" s="243"/>
      <c r="J20" s="387" t="s">
        <v>69</v>
      </c>
      <c r="K20" s="379"/>
      <c r="L20" s="379"/>
      <c r="M20" s="182"/>
      <c r="N20" s="126"/>
      <c r="O20" s="126"/>
      <c r="P20" s="126"/>
      <c r="Q20" s="126"/>
    </row>
    <row r="21" spans="1:17" s="109" customFormat="1" ht="21" customHeight="1" x14ac:dyDescent="0.25">
      <c r="A21" s="414"/>
      <c r="B21" s="416"/>
      <c r="C21" s="418"/>
      <c r="D21" s="420"/>
      <c r="E21" s="248"/>
      <c r="F21" s="420"/>
      <c r="G21" s="123"/>
      <c r="H21" s="182"/>
      <c r="I21" s="243"/>
      <c r="J21" s="249"/>
      <c r="K21" s="399" t="s">
        <v>230</v>
      </c>
      <c r="L21" s="399"/>
      <c r="M21" s="182"/>
      <c r="N21" s="126"/>
      <c r="O21" s="126"/>
      <c r="P21" s="126"/>
      <c r="Q21" s="126"/>
    </row>
    <row r="22" spans="1:17" s="109" customFormat="1" ht="21" customHeight="1" thickBot="1" x14ac:dyDescent="0.3">
      <c r="A22" s="415"/>
      <c r="B22" s="417"/>
      <c r="C22" s="419"/>
      <c r="D22" s="421"/>
      <c r="E22" s="250"/>
      <c r="F22" s="421"/>
      <c r="G22" s="123"/>
      <c r="H22" s="122"/>
      <c r="I22" s="251"/>
      <c r="J22" s="252"/>
      <c r="K22" s="384"/>
      <c r="L22" s="384"/>
      <c r="M22" s="148"/>
      <c r="N22" s="126"/>
      <c r="O22" s="126"/>
      <c r="P22" s="126"/>
      <c r="Q22" s="126"/>
    </row>
    <row r="23" spans="1:17" s="109" customFormat="1" ht="21" customHeight="1" x14ac:dyDescent="0.25">
      <c r="A23" s="400"/>
      <c r="B23" s="402">
        <v>3</v>
      </c>
      <c r="C23" s="404"/>
      <c r="D23" s="229" t="s">
        <v>89</v>
      </c>
      <c r="E23" s="230" t="s">
        <v>203</v>
      </c>
      <c r="F23" s="231" t="s">
        <v>48</v>
      </c>
      <c r="G23" s="406" t="s">
        <v>210</v>
      </c>
      <c r="H23" s="407"/>
      <c r="I23" s="408"/>
      <c r="J23" s="246"/>
      <c r="K23" s="246"/>
      <c r="L23" s="246"/>
      <c r="M23" s="148"/>
      <c r="N23" s="126"/>
      <c r="O23" s="126"/>
      <c r="P23" s="126"/>
      <c r="Q23" s="126"/>
    </row>
    <row r="24" spans="1:17" s="109" customFormat="1" ht="21" customHeight="1" x14ac:dyDescent="0.25">
      <c r="A24" s="401"/>
      <c r="B24" s="403"/>
      <c r="C24" s="405"/>
      <c r="D24" s="232" t="s">
        <v>82</v>
      </c>
      <c r="E24" s="233" t="s">
        <v>86</v>
      </c>
      <c r="F24" s="234" t="s">
        <v>48</v>
      </c>
      <c r="G24" s="409" t="s">
        <v>69</v>
      </c>
      <c r="H24" s="410"/>
      <c r="I24" s="411"/>
      <c r="J24" s="246"/>
      <c r="K24" s="246"/>
      <c r="L24" s="246"/>
      <c r="M24" s="148"/>
      <c r="N24" s="126"/>
      <c r="O24" s="126"/>
      <c r="P24" s="126"/>
      <c r="Q24" s="126"/>
    </row>
    <row r="25" spans="1:17" s="109" customFormat="1" ht="21" customHeight="1" x14ac:dyDescent="0.25">
      <c r="A25" s="388" t="s">
        <v>191</v>
      </c>
      <c r="B25" s="390">
        <v>4</v>
      </c>
      <c r="C25" s="392"/>
      <c r="D25" s="235" t="s">
        <v>210</v>
      </c>
      <c r="E25" s="236" t="s">
        <v>204</v>
      </c>
      <c r="F25" s="237" t="s">
        <v>46</v>
      </c>
      <c r="G25" s="238"/>
      <c r="H25" s="394" t="s">
        <v>258</v>
      </c>
      <c r="I25" s="394"/>
      <c r="J25" s="246"/>
      <c r="K25" s="253"/>
      <c r="L25" s="253"/>
      <c r="M25" s="126"/>
      <c r="N25" s="126"/>
      <c r="O25" s="126"/>
      <c r="P25" s="126"/>
      <c r="Q25" s="126"/>
    </row>
    <row r="26" spans="1:17" s="109" customFormat="1" ht="21" customHeight="1" thickBot="1" x14ac:dyDescent="0.3">
      <c r="A26" s="389"/>
      <c r="B26" s="391"/>
      <c r="C26" s="393"/>
      <c r="D26" s="239" t="s">
        <v>69</v>
      </c>
      <c r="E26" s="240" t="s">
        <v>205</v>
      </c>
      <c r="F26" s="241" t="s">
        <v>48</v>
      </c>
      <c r="G26" s="254"/>
      <c r="H26" s="182"/>
      <c r="I26" s="182"/>
      <c r="J26" s="246"/>
      <c r="K26" s="253"/>
      <c r="L26" s="253"/>
      <c r="M26" s="151"/>
      <c r="N26" s="151"/>
      <c r="O26" s="151"/>
      <c r="P26" s="151"/>
      <c r="Q26" s="151"/>
    </row>
    <row r="27" spans="1:17" s="109" customFormat="1" ht="21" customHeight="1" x14ac:dyDescent="0.3">
      <c r="A27" s="395"/>
      <c r="B27" s="396"/>
      <c r="C27" s="397"/>
      <c r="D27" s="255"/>
      <c r="E27" s="255"/>
      <c r="F27" s="255"/>
      <c r="G27" s="256"/>
      <c r="H27" s="398"/>
      <c r="I27" s="398"/>
      <c r="J27" s="246"/>
      <c r="K27" s="253"/>
      <c r="L27" s="253"/>
      <c r="M27" s="353" t="s">
        <v>135</v>
      </c>
      <c r="N27" s="353"/>
      <c r="O27" s="353"/>
      <c r="P27" s="353"/>
      <c r="Q27" s="353"/>
    </row>
    <row r="28" spans="1:17" s="109" customFormat="1" ht="21" customHeight="1" x14ac:dyDescent="0.25">
      <c r="A28" s="395"/>
      <c r="B28" s="396"/>
      <c r="C28" s="397"/>
      <c r="D28" s="255"/>
      <c r="E28" s="255"/>
      <c r="F28" s="255"/>
      <c r="G28" s="242"/>
      <c r="H28" s="182"/>
      <c r="I28" s="182"/>
      <c r="J28" s="384" t="s">
        <v>207</v>
      </c>
      <c r="K28" s="384"/>
      <c r="L28" s="384"/>
      <c r="M28" s="246"/>
      <c r="N28" s="246"/>
      <c r="O28" s="246"/>
      <c r="P28" s="246"/>
      <c r="Q28" s="246"/>
    </row>
    <row r="29" spans="1:17" ht="18.75" customHeight="1" x14ac:dyDescent="0.25">
      <c r="A29" s="247"/>
      <c r="B29" s="109"/>
      <c r="C29" s="257"/>
      <c r="D29" s="248"/>
      <c r="E29" s="248"/>
      <c r="F29" s="248"/>
      <c r="G29" s="258"/>
      <c r="H29" s="259"/>
      <c r="I29" s="259"/>
      <c r="J29" s="379" t="s">
        <v>208</v>
      </c>
      <c r="K29" s="379"/>
      <c r="L29" s="379"/>
      <c r="M29" s="385" t="s">
        <v>207</v>
      </c>
      <c r="N29" s="385"/>
      <c r="O29" s="385"/>
      <c r="P29" s="385"/>
      <c r="Q29" s="385"/>
    </row>
    <row r="30" spans="1:17" ht="18.75" customHeight="1" x14ac:dyDescent="0.25">
      <c r="A30" s="120"/>
      <c r="B30" s="120"/>
      <c r="C30" s="120"/>
      <c r="D30" s="120"/>
      <c r="E30" s="120"/>
      <c r="F30" s="120"/>
      <c r="G30" s="120"/>
      <c r="H30" s="120"/>
      <c r="I30" s="120"/>
      <c r="J30" s="381" t="s">
        <v>89</v>
      </c>
      <c r="K30" s="381"/>
      <c r="L30" s="386"/>
      <c r="M30" s="387" t="s">
        <v>208</v>
      </c>
      <c r="N30" s="379"/>
      <c r="O30" s="379"/>
      <c r="P30" s="379"/>
      <c r="Q30" s="379"/>
    </row>
    <row r="31" spans="1:17" ht="18.75" customHeight="1" x14ac:dyDescent="0.25">
      <c r="A31" s="120"/>
      <c r="B31" s="120"/>
      <c r="C31" s="120"/>
      <c r="D31" s="120"/>
      <c r="E31" s="120"/>
      <c r="F31" s="120"/>
      <c r="G31" s="120"/>
      <c r="H31" s="120"/>
      <c r="I31" s="120"/>
      <c r="J31" s="379" t="s">
        <v>82</v>
      </c>
      <c r="K31" s="379"/>
      <c r="L31" s="380"/>
      <c r="M31" s="246"/>
      <c r="N31" s="381" t="s">
        <v>232</v>
      </c>
      <c r="O31" s="381"/>
      <c r="P31" s="381"/>
      <c r="Q31" s="381"/>
    </row>
    <row r="32" spans="1:17" x14ac:dyDescent="0.25">
      <c r="A32" s="120"/>
      <c r="B32" s="120"/>
      <c r="C32" s="120"/>
      <c r="D32" s="120"/>
      <c r="E32" s="120"/>
      <c r="F32" s="120"/>
      <c r="G32" s="120"/>
      <c r="H32" s="120"/>
      <c r="I32" s="120"/>
      <c r="J32" s="246"/>
      <c r="K32" s="246"/>
      <c r="L32" s="246"/>
      <c r="M32" s="246"/>
      <c r="N32" s="246"/>
      <c r="O32" s="246"/>
      <c r="P32" s="246"/>
      <c r="Q32" s="246"/>
    </row>
    <row r="33" spans="1:17" ht="66.75" customHeight="1" x14ac:dyDescent="0.25">
      <c r="A33" s="120"/>
      <c r="B33" s="120"/>
      <c r="C33" s="120"/>
      <c r="D33" s="120"/>
      <c r="E33" s="120"/>
      <c r="F33" s="120"/>
      <c r="G33" s="120"/>
      <c r="H33" s="120"/>
      <c r="I33" s="120"/>
      <c r="J33" s="120"/>
      <c r="K33" s="120"/>
      <c r="L33" s="120"/>
      <c r="M33" s="124"/>
      <c r="N33" s="124"/>
      <c r="O33" s="124"/>
      <c r="P33" s="124"/>
      <c r="Q33" s="120"/>
    </row>
    <row r="34" spans="1:17" s="116" customFormat="1" ht="12" customHeight="1" x14ac:dyDescent="0.25">
      <c r="A34" s="119" t="s">
        <v>10</v>
      </c>
      <c r="B34" s="382" t="s">
        <v>130</v>
      </c>
      <c r="C34" s="382"/>
      <c r="D34" s="382"/>
      <c r="E34" s="382"/>
      <c r="F34" s="260" t="s">
        <v>11</v>
      </c>
      <c r="G34" s="118" t="s">
        <v>10</v>
      </c>
      <c r="H34" s="383" t="s">
        <v>129</v>
      </c>
      <c r="I34" s="383"/>
      <c r="J34" s="382" t="s">
        <v>128</v>
      </c>
      <c r="K34" s="382"/>
      <c r="L34" s="289" t="s">
        <v>12</v>
      </c>
      <c r="M34" s="290"/>
      <c r="N34" s="290"/>
      <c r="O34" s="290"/>
      <c r="P34" s="290"/>
      <c r="Q34" s="291"/>
    </row>
    <row r="35" spans="1:17" ht="12" customHeight="1" x14ac:dyDescent="0.25">
      <c r="A35" s="377">
        <v>1</v>
      </c>
      <c r="B35" s="372" t="s">
        <v>213</v>
      </c>
      <c r="C35" s="372"/>
      <c r="D35" s="372"/>
      <c r="E35" s="372"/>
      <c r="F35" s="308">
        <v>2394</v>
      </c>
      <c r="G35" s="378"/>
      <c r="H35" s="376"/>
      <c r="I35" s="376"/>
      <c r="J35" s="376"/>
      <c r="K35" s="376"/>
      <c r="L35" s="371" t="s">
        <v>126</v>
      </c>
      <c r="M35" s="372"/>
      <c r="N35" s="372"/>
      <c r="O35" s="372"/>
      <c r="P35" s="372"/>
      <c r="Q35" s="373"/>
    </row>
    <row r="36" spans="1:17" ht="12" customHeight="1" x14ac:dyDescent="0.25">
      <c r="A36" s="354"/>
      <c r="B36" s="356" t="s">
        <v>214</v>
      </c>
      <c r="C36" s="356"/>
      <c r="D36" s="356"/>
      <c r="E36" s="356"/>
      <c r="F36" s="305"/>
      <c r="G36" s="357"/>
      <c r="H36" s="359"/>
      <c r="I36" s="359"/>
      <c r="J36" s="359"/>
      <c r="K36" s="359"/>
      <c r="L36" s="374"/>
      <c r="M36" s="356"/>
      <c r="N36" s="356"/>
      <c r="O36" s="356"/>
      <c r="P36" s="356"/>
      <c r="Q36" s="375"/>
    </row>
    <row r="37" spans="1:17" ht="12" customHeight="1" x14ac:dyDescent="0.25">
      <c r="A37" s="354">
        <v>2</v>
      </c>
      <c r="B37" s="356" t="s">
        <v>210</v>
      </c>
      <c r="C37" s="356"/>
      <c r="D37" s="356"/>
      <c r="E37" s="356"/>
      <c r="F37" s="305">
        <v>1125.5</v>
      </c>
      <c r="G37" s="357"/>
      <c r="H37" s="359"/>
      <c r="I37" s="359"/>
      <c r="J37" s="359"/>
      <c r="K37" s="359"/>
      <c r="L37" s="289" t="s">
        <v>13</v>
      </c>
      <c r="M37" s="290"/>
      <c r="N37" s="291"/>
      <c r="O37" s="289" t="s">
        <v>14</v>
      </c>
      <c r="P37" s="290"/>
      <c r="Q37" s="291"/>
    </row>
    <row r="38" spans="1:17" ht="12" customHeight="1" x14ac:dyDescent="0.25">
      <c r="A38" s="354"/>
      <c r="B38" s="356" t="s">
        <v>69</v>
      </c>
      <c r="C38" s="356"/>
      <c r="D38" s="356"/>
      <c r="E38" s="356"/>
      <c r="F38" s="305"/>
      <c r="G38" s="357"/>
      <c r="H38" s="359"/>
      <c r="I38" s="359"/>
      <c r="J38" s="359"/>
      <c r="K38" s="359"/>
      <c r="L38" s="365">
        <v>45094</v>
      </c>
      <c r="M38" s="366"/>
      <c r="N38" s="367"/>
      <c r="O38" s="368">
        <v>0.52083333333333337</v>
      </c>
      <c r="P38" s="369"/>
      <c r="Q38" s="370"/>
    </row>
    <row r="39" spans="1:17" ht="12" customHeight="1" x14ac:dyDescent="0.25">
      <c r="A39" s="354"/>
      <c r="B39" s="356"/>
      <c r="C39" s="356"/>
      <c r="D39" s="356"/>
      <c r="E39" s="356"/>
      <c r="F39" s="223"/>
      <c r="G39" s="357"/>
      <c r="H39" s="359"/>
      <c r="I39" s="359"/>
      <c r="J39" s="359"/>
      <c r="K39" s="359"/>
      <c r="L39" s="289" t="s">
        <v>15</v>
      </c>
      <c r="M39" s="290"/>
      <c r="N39" s="290"/>
      <c r="O39" s="290"/>
      <c r="P39" s="290"/>
      <c r="Q39" s="291"/>
    </row>
    <row r="40" spans="1:17" ht="12" customHeight="1" x14ac:dyDescent="0.25">
      <c r="A40" s="354"/>
      <c r="B40" s="356"/>
      <c r="C40" s="356"/>
      <c r="D40" s="356"/>
      <c r="E40" s="356"/>
      <c r="F40" s="223"/>
      <c r="G40" s="357"/>
      <c r="H40" s="359"/>
      <c r="I40" s="359"/>
      <c r="J40" s="359"/>
      <c r="K40" s="359"/>
      <c r="L40" s="362"/>
      <c r="M40" s="363"/>
      <c r="N40" s="364"/>
      <c r="O40" s="298" t="s">
        <v>56</v>
      </c>
      <c r="P40" s="353"/>
      <c r="Q40" s="299"/>
    </row>
    <row r="41" spans="1:17" ht="12" customHeight="1" x14ac:dyDescent="0.25">
      <c r="A41" s="354"/>
      <c r="B41" s="356"/>
      <c r="C41" s="356"/>
      <c r="D41" s="356"/>
      <c r="E41" s="356"/>
      <c r="F41" s="223"/>
      <c r="G41" s="357"/>
      <c r="H41" s="359"/>
      <c r="I41" s="359"/>
      <c r="J41" s="359"/>
      <c r="K41" s="359"/>
      <c r="L41" s="362"/>
      <c r="M41" s="363"/>
      <c r="N41" s="364"/>
      <c r="O41" s="298"/>
      <c r="P41" s="353"/>
      <c r="Q41" s="299"/>
    </row>
    <row r="42" spans="1:17" ht="12" customHeight="1" x14ac:dyDescent="0.25">
      <c r="A42" s="355"/>
      <c r="B42" s="360"/>
      <c r="C42" s="360"/>
      <c r="D42" s="360"/>
      <c r="E42" s="360"/>
      <c r="F42" s="225"/>
      <c r="G42" s="358"/>
      <c r="H42" s="361"/>
      <c r="I42" s="361"/>
      <c r="J42" s="361"/>
      <c r="K42" s="361"/>
      <c r="L42" s="283" t="s">
        <v>16</v>
      </c>
      <c r="M42" s="352"/>
      <c r="N42" s="284"/>
      <c r="O42" s="283" t="s">
        <v>40</v>
      </c>
      <c r="P42" s="352"/>
      <c r="Q42" s="284"/>
    </row>
    <row r="189" spans="1:9" s="1" customFormat="1" x14ac:dyDescent="0.25">
      <c r="C189" s="261"/>
    </row>
    <row r="190" spans="1:9" customFormat="1" hidden="1" x14ac:dyDescent="0.25">
      <c r="A190" s="1" t="s">
        <v>73</v>
      </c>
      <c r="B190" s="1" t="str">
        <f>IF($G$6="МУЖЧИНЫ И ЖЕНЩИНЫ","МУЖЧИНЫ",IF($G$6="ДО 19 ЛЕТ","ЮНИОРЫ","ЮНОШИ"))</f>
        <v>ЮНИОРЫ</v>
      </c>
      <c r="C190" s="1" t="s">
        <v>18</v>
      </c>
      <c r="D190" s="1" t="s">
        <v>19</v>
      </c>
      <c r="E190" s="3"/>
      <c r="F190" s="3"/>
      <c r="G190" s="3"/>
      <c r="H190" s="3"/>
      <c r="I190" s="3"/>
    </row>
    <row r="191" spans="1:9" customFormat="1" hidden="1" x14ac:dyDescent="0.25">
      <c r="A191" s="1" t="s">
        <v>20</v>
      </c>
      <c r="B191" s="1" t="str">
        <f>IF($G$6="МУЖЧИНЫ И ЖЕНЩИНЫ","ЖЕНЩИНЫ",IF($G$6="ДО 19 ЛЕТ","ЮНИОРКИ","ДЕВУШКИ"))</f>
        <v>ЮНИОРКИ</v>
      </c>
      <c r="C191" s="1" t="s">
        <v>21</v>
      </c>
      <c r="D191" s="1" t="s">
        <v>22</v>
      </c>
      <c r="E191" s="3"/>
      <c r="F191" s="3"/>
      <c r="G191" s="3"/>
      <c r="H191" s="3"/>
      <c r="I191" s="3"/>
    </row>
    <row r="192" spans="1:9" customFormat="1" hidden="1" x14ac:dyDescent="0.25">
      <c r="A192" s="1" t="s">
        <v>23</v>
      </c>
      <c r="B192" s="1" t="str">
        <f>IF($G$6="МУЖЧИНЫ И ЖЕНЩИНЫ","МУЖЧИНЫ И ЖЕНЩИНЫ",IF($G$6="ДО 19 ЛЕТ","ЮНИОРЫ И ЮНИОРКИ","ЮНОШИ И ДЕВУШКИ"))</f>
        <v>ЮНИОРЫ И ЮНИОРКИ</v>
      </c>
      <c r="C192" s="1" t="s">
        <v>24</v>
      </c>
      <c r="D192" s="1" t="s">
        <v>25</v>
      </c>
      <c r="E192" s="3"/>
      <c r="F192" s="3"/>
      <c r="G192" s="3"/>
      <c r="H192" s="3"/>
      <c r="I192" s="3"/>
    </row>
    <row r="193" spans="1:9" customFormat="1" hidden="1" x14ac:dyDescent="0.25">
      <c r="A193" s="1" t="s">
        <v>26</v>
      </c>
      <c r="B193" s="1"/>
      <c r="C193" s="1" t="s">
        <v>27</v>
      </c>
      <c r="D193" s="1" t="s">
        <v>28</v>
      </c>
      <c r="E193" s="3"/>
      <c r="F193" s="3"/>
      <c r="G193" s="3"/>
      <c r="H193" s="3"/>
      <c r="I193" s="3"/>
    </row>
    <row r="194" spans="1:9" customFormat="1" hidden="1" x14ac:dyDescent="0.25">
      <c r="A194" s="1" t="s">
        <v>29</v>
      </c>
      <c r="B194" s="1"/>
      <c r="C194" s="1" t="s">
        <v>30</v>
      </c>
      <c r="D194" s="1" t="s">
        <v>31</v>
      </c>
      <c r="E194" s="3"/>
      <c r="F194" s="3"/>
      <c r="G194" s="3"/>
      <c r="H194" s="3"/>
      <c r="I194" s="3"/>
    </row>
    <row r="195" spans="1:9" customFormat="1" hidden="1" x14ac:dyDescent="0.25">
      <c r="A195" s="1" t="s">
        <v>32</v>
      </c>
      <c r="B195" s="1"/>
      <c r="C195" s="1" t="s">
        <v>33</v>
      </c>
      <c r="D195" s="1"/>
      <c r="E195" s="3"/>
      <c r="F195" s="3"/>
      <c r="G195" s="3"/>
      <c r="H195" s="3"/>
      <c r="I195" s="3"/>
    </row>
    <row r="196" spans="1:9" customFormat="1" hidden="1" x14ac:dyDescent="0.25">
      <c r="A196" s="1"/>
      <c r="B196" s="1"/>
      <c r="C196" s="1" t="s">
        <v>34</v>
      </c>
      <c r="D196" s="1"/>
      <c r="E196" s="3"/>
      <c r="F196" s="3"/>
      <c r="G196" s="3"/>
      <c r="H196" s="3"/>
      <c r="I196" s="3"/>
    </row>
  </sheetData>
  <sheetProtection selectLockedCells="1"/>
  <mergeCells count="115">
    <mergeCell ref="A6:D6"/>
    <mergeCell ref="E6:F6"/>
    <mergeCell ref="G6:I6"/>
    <mergeCell ref="J6:N6"/>
    <mergeCell ref="O6:P6"/>
    <mergeCell ref="A9:Q9"/>
    <mergeCell ref="A1:Q1"/>
    <mergeCell ref="A2:Q2"/>
    <mergeCell ref="A3:Q3"/>
    <mergeCell ref="A5:D5"/>
    <mergeCell ref="E5:F5"/>
    <mergeCell ref="G5:I5"/>
    <mergeCell ref="J5:N5"/>
    <mergeCell ref="O5:P5"/>
    <mergeCell ref="I13:K14"/>
    <mergeCell ref="L13:P14"/>
    <mergeCell ref="Q13:Q14"/>
    <mergeCell ref="A15:A16"/>
    <mergeCell ref="B15:B16"/>
    <mergeCell ref="C15:C16"/>
    <mergeCell ref="G15:I15"/>
    <mergeCell ref="G16:I16"/>
    <mergeCell ref="F11:H11"/>
    <mergeCell ref="I11:K11"/>
    <mergeCell ref="L11:N11"/>
    <mergeCell ref="O11:P11"/>
    <mergeCell ref="A12:A14"/>
    <mergeCell ref="B12:B14"/>
    <mergeCell ref="C12:C14"/>
    <mergeCell ref="D12:D14"/>
    <mergeCell ref="E12:E14"/>
    <mergeCell ref="F12:F14"/>
    <mergeCell ref="A17:A18"/>
    <mergeCell ref="B17:B18"/>
    <mergeCell ref="C17:C18"/>
    <mergeCell ref="H17:I17"/>
    <mergeCell ref="J19:L19"/>
    <mergeCell ref="A20:A22"/>
    <mergeCell ref="B20:B22"/>
    <mergeCell ref="C20:C22"/>
    <mergeCell ref="D20:D22"/>
    <mergeCell ref="F20:F22"/>
    <mergeCell ref="A25:A26"/>
    <mergeCell ref="B25:B26"/>
    <mergeCell ref="C25:C26"/>
    <mergeCell ref="H25:I25"/>
    <mergeCell ref="A27:A28"/>
    <mergeCell ref="B27:B28"/>
    <mergeCell ref="C27:C28"/>
    <mergeCell ref="H27:I27"/>
    <mergeCell ref="J20:L20"/>
    <mergeCell ref="K21:L21"/>
    <mergeCell ref="K22:L22"/>
    <mergeCell ref="A23:A24"/>
    <mergeCell ref="B23:B24"/>
    <mergeCell ref="C23:C24"/>
    <mergeCell ref="G23:I23"/>
    <mergeCell ref="G24:I24"/>
    <mergeCell ref="J31:L31"/>
    <mergeCell ref="N31:Q31"/>
    <mergeCell ref="B34:E34"/>
    <mergeCell ref="H34:I34"/>
    <mergeCell ref="J34:K34"/>
    <mergeCell ref="L34:Q34"/>
    <mergeCell ref="M27:Q27"/>
    <mergeCell ref="J28:L28"/>
    <mergeCell ref="J29:L29"/>
    <mergeCell ref="M29:Q29"/>
    <mergeCell ref="J30:L30"/>
    <mergeCell ref="M30:Q30"/>
    <mergeCell ref="A37:A38"/>
    <mergeCell ref="B37:E37"/>
    <mergeCell ref="F37:F38"/>
    <mergeCell ref="G37:G38"/>
    <mergeCell ref="H37:I37"/>
    <mergeCell ref="A35:A36"/>
    <mergeCell ref="B35:E35"/>
    <mergeCell ref="F35:F36"/>
    <mergeCell ref="G35:G36"/>
    <mergeCell ref="H35:I35"/>
    <mergeCell ref="J37:K37"/>
    <mergeCell ref="L37:N37"/>
    <mergeCell ref="O37:Q37"/>
    <mergeCell ref="B38:E38"/>
    <mergeCell ref="H38:I38"/>
    <mergeCell ref="J38:K38"/>
    <mergeCell ref="L38:N38"/>
    <mergeCell ref="O38:Q38"/>
    <mergeCell ref="L35:Q35"/>
    <mergeCell ref="B36:E36"/>
    <mergeCell ref="H36:I36"/>
    <mergeCell ref="J36:K36"/>
    <mergeCell ref="L36:Q36"/>
    <mergeCell ref="J35:K35"/>
    <mergeCell ref="O42:Q42"/>
    <mergeCell ref="O40:Q41"/>
    <mergeCell ref="A41:A42"/>
    <mergeCell ref="B41:E41"/>
    <mergeCell ref="G41:G42"/>
    <mergeCell ref="H41:I41"/>
    <mergeCell ref="J41:K41"/>
    <mergeCell ref="B42:E42"/>
    <mergeCell ref="H42:I42"/>
    <mergeCell ref="J42:K42"/>
    <mergeCell ref="L42:N42"/>
    <mergeCell ref="A39:A40"/>
    <mergeCell ref="B39:E39"/>
    <mergeCell ref="G39:G40"/>
    <mergeCell ref="H39:I39"/>
    <mergeCell ref="J39:K39"/>
    <mergeCell ref="L39:Q39"/>
    <mergeCell ref="B40:E40"/>
    <mergeCell ref="H40:I40"/>
    <mergeCell ref="J40:K40"/>
    <mergeCell ref="L40:N41"/>
  </mergeCells>
  <conditionalFormatting sqref="A15:A18 A23:A28">
    <cfRule type="expression" dxfId="179" priority="14" stopIfTrue="1">
      <formula>COUNTIF($B$35:$E$42,$D15)&gt;0</formula>
    </cfRule>
  </conditionalFormatting>
  <conditionalFormatting sqref="C15:C18 C23:C28">
    <cfRule type="expression" dxfId="178" priority="13" stopIfTrue="1">
      <formula>AND(C15&lt;&gt;"Х",C15&lt;&gt;"х",COUNTIF($C$15:$C$94,C15)&gt;1)</formula>
    </cfRule>
  </conditionalFormatting>
  <conditionalFormatting sqref="C19">
    <cfRule type="expression" dxfId="177" priority="15" stopIfTrue="1">
      <formula>COUNTIF($C$15:$C$28,C19)&gt;1</formula>
    </cfRule>
  </conditionalFormatting>
  <conditionalFormatting sqref="C29">
    <cfRule type="expression" dxfId="176" priority="9" stopIfTrue="1">
      <formula>COUNTIF($C$15:$C$42,C29)&gt;1</formula>
    </cfRule>
  </conditionalFormatting>
  <conditionalFormatting sqref="D15:D18 D23:D28">
    <cfRule type="expression" dxfId="175" priority="11" stopIfTrue="1">
      <formula>COUNTIF($B$35:$E$42,D15)&gt;0</formula>
    </cfRule>
  </conditionalFormatting>
  <conditionalFormatting sqref="D19 D29 K21">
    <cfRule type="expression" dxfId="174" priority="7" stopIfTrue="1">
      <formula>COUNTIF($M$30:$P$33,D19)&gt;0</formula>
    </cfRule>
  </conditionalFormatting>
  <conditionalFormatting sqref="E15:E18 E23:E28">
    <cfRule type="expression" dxfId="173" priority="12" stopIfTrue="1">
      <formula>COUNTIF($B$35:$E$42,D15)&gt;0</formula>
    </cfRule>
  </conditionalFormatting>
  <conditionalFormatting sqref="E19">
    <cfRule type="expression" dxfId="172" priority="2" stopIfTrue="1">
      <formula>COUNTIF($M$30:$P$33,D18)&gt;0</formula>
    </cfRule>
  </conditionalFormatting>
  <conditionalFormatting sqref="E29">
    <cfRule type="expression" dxfId="171" priority="1" stopIfTrue="1">
      <formula>COUNTIF($M$30:$P$33,D29)&gt;0</formula>
    </cfRule>
  </conditionalFormatting>
  <conditionalFormatting sqref="G17 G25 G27 J21">
    <cfRule type="cellIs" dxfId="170" priority="8" stopIfTrue="1" operator="notEqual">
      <formula>0</formula>
    </cfRule>
  </conditionalFormatting>
  <conditionalFormatting sqref="G15:I15">
    <cfRule type="expression" dxfId="169" priority="20" stopIfTrue="1">
      <formula>LEFT($G15,4)="поб."</formula>
    </cfRule>
  </conditionalFormatting>
  <conditionalFormatting sqref="G15:I16">
    <cfRule type="expression" dxfId="168" priority="19" stopIfTrue="1">
      <formula>COUNTIF($B$35:$D$42,G15)&gt;0</formula>
    </cfRule>
  </conditionalFormatting>
  <conditionalFormatting sqref="G16:I16">
    <cfRule type="expression" dxfId="167" priority="21" stopIfTrue="1">
      <formula>LEFT($G15,4)="поб."</formula>
    </cfRule>
  </conditionalFormatting>
  <conditionalFormatting sqref="G23:I23">
    <cfRule type="expression" dxfId="166" priority="17" stopIfTrue="1">
      <formula>LEFT($G23,4)="поб."</formula>
    </cfRule>
  </conditionalFormatting>
  <conditionalFormatting sqref="G23:I24">
    <cfRule type="expression" dxfId="165" priority="16" stopIfTrue="1">
      <formula>COUNTIF($B$35:$E$42,G23)&gt;0</formula>
    </cfRule>
  </conditionalFormatting>
  <conditionalFormatting sqref="G24:I24">
    <cfRule type="expression" dxfId="164" priority="18" stopIfTrue="1">
      <formula>LEFT($G23,4)="поб."</formula>
    </cfRule>
  </conditionalFormatting>
  <conditionalFormatting sqref="J19:L19">
    <cfRule type="expression" dxfId="163" priority="23" stopIfTrue="1">
      <formula>LEFT($J19,4)="поб."</formula>
    </cfRule>
  </conditionalFormatting>
  <conditionalFormatting sqref="J19:L20">
    <cfRule type="expression" dxfId="162" priority="22" stopIfTrue="1">
      <formula>COUNTIF($B$35:$D$42,J19)&gt;0</formula>
    </cfRule>
  </conditionalFormatting>
  <conditionalFormatting sqref="J20:L20">
    <cfRule type="expression" dxfId="161" priority="24" stopIfTrue="1">
      <formula>LEFT($J19,4)="поб."</formula>
    </cfRule>
  </conditionalFormatting>
  <conditionalFormatting sqref="J28:L28">
    <cfRule type="expression" dxfId="160" priority="3" stopIfTrue="1">
      <formula>LEFT($J28,4)="пр."</formula>
    </cfRule>
  </conditionalFormatting>
  <conditionalFormatting sqref="J29:L29 J31:L31">
    <cfRule type="expression" dxfId="159" priority="4" stopIfTrue="1">
      <formula>LEFT($J28,4)="пр."</formula>
    </cfRule>
  </conditionalFormatting>
  <conditionalFormatting sqref="J30:L30">
    <cfRule type="expression" dxfId="158" priority="10" stopIfTrue="1">
      <formula>LEFT($J$30,4)="пр."</formula>
    </cfRule>
  </conditionalFormatting>
  <conditionalFormatting sqref="M29">
    <cfRule type="expression" dxfId="157" priority="5" stopIfTrue="1">
      <formula>LEFT($M29,4)="поб."</formula>
    </cfRule>
  </conditionalFormatting>
  <conditionalFormatting sqref="M30">
    <cfRule type="expression" dxfId="156" priority="6" stopIfTrue="1">
      <formula>LEFT($M29,4)="поб."</formula>
    </cfRule>
  </conditionalFormatting>
  <dataValidations disablePrompts="1" count="4">
    <dataValidation type="list" allowBlank="1" showInputMessage="1" showErrorMessage="1" sqref="O6:P8 JK6:JL8 TG6:TH8 ADC6:ADD8 AMY6:AMZ8 AWU6:AWV8 BGQ6:BGR8 BQM6:BQN8 CAI6:CAJ8 CKE6:CKF8 CUA6:CUB8 DDW6:DDX8 DNS6:DNT8 DXO6:DXP8 EHK6:EHL8 ERG6:ERH8 FBC6:FBD8 FKY6:FKZ8 FUU6:FUV8 GEQ6:GER8 GOM6:GON8 GYI6:GYJ8 HIE6:HIF8 HSA6:HSB8 IBW6:IBX8 ILS6:ILT8 IVO6:IVP8 JFK6:JFL8 JPG6:JPH8 JZC6:JZD8 KIY6:KIZ8 KSU6:KSV8 LCQ6:LCR8 LMM6:LMN8 LWI6:LWJ8 MGE6:MGF8 MQA6:MQB8 MZW6:MZX8 NJS6:NJT8 NTO6:NTP8 ODK6:ODL8 ONG6:ONH8 OXC6:OXD8 PGY6:PGZ8 PQU6:PQV8 QAQ6:QAR8 QKM6:QKN8 QUI6:QUJ8 REE6:REF8 ROA6:ROB8 RXW6:RXX8 SHS6:SHT8 SRO6:SRP8 TBK6:TBL8 TLG6:TLH8 TVC6:TVD8 UEY6:UEZ8 UOU6:UOV8 UYQ6:UYR8 VIM6:VIN8 VSI6:VSJ8 WCE6:WCF8 WMA6:WMB8 WVW6:WVX8 O65542:P65544 JK65542:JL65544 TG65542:TH65544 ADC65542:ADD65544 AMY65542:AMZ65544 AWU65542:AWV65544 BGQ65542:BGR65544 BQM65542:BQN65544 CAI65542:CAJ65544 CKE65542:CKF65544 CUA65542:CUB65544 DDW65542:DDX65544 DNS65542:DNT65544 DXO65542:DXP65544 EHK65542:EHL65544 ERG65542:ERH65544 FBC65542:FBD65544 FKY65542:FKZ65544 FUU65542:FUV65544 GEQ65542:GER65544 GOM65542:GON65544 GYI65542:GYJ65544 HIE65542:HIF65544 HSA65542:HSB65544 IBW65542:IBX65544 ILS65542:ILT65544 IVO65542:IVP65544 JFK65542:JFL65544 JPG65542:JPH65544 JZC65542:JZD65544 KIY65542:KIZ65544 KSU65542:KSV65544 LCQ65542:LCR65544 LMM65542:LMN65544 LWI65542:LWJ65544 MGE65542:MGF65544 MQA65542:MQB65544 MZW65542:MZX65544 NJS65542:NJT65544 NTO65542:NTP65544 ODK65542:ODL65544 ONG65542:ONH65544 OXC65542:OXD65544 PGY65542:PGZ65544 PQU65542:PQV65544 QAQ65542:QAR65544 QKM65542:QKN65544 QUI65542:QUJ65544 REE65542:REF65544 ROA65542:ROB65544 RXW65542:RXX65544 SHS65542:SHT65544 SRO65542:SRP65544 TBK65542:TBL65544 TLG65542:TLH65544 TVC65542:TVD65544 UEY65542:UEZ65544 UOU65542:UOV65544 UYQ65542:UYR65544 VIM65542:VIN65544 VSI65542:VSJ65544 WCE65542:WCF65544 WMA65542:WMB65544 WVW65542:WVX65544 O131078:P131080 JK131078:JL131080 TG131078:TH131080 ADC131078:ADD131080 AMY131078:AMZ131080 AWU131078:AWV131080 BGQ131078:BGR131080 BQM131078:BQN131080 CAI131078:CAJ131080 CKE131078:CKF131080 CUA131078:CUB131080 DDW131078:DDX131080 DNS131078:DNT131080 DXO131078:DXP131080 EHK131078:EHL131080 ERG131078:ERH131080 FBC131078:FBD131080 FKY131078:FKZ131080 FUU131078:FUV131080 GEQ131078:GER131080 GOM131078:GON131080 GYI131078:GYJ131080 HIE131078:HIF131080 HSA131078:HSB131080 IBW131078:IBX131080 ILS131078:ILT131080 IVO131078:IVP131080 JFK131078:JFL131080 JPG131078:JPH131080 JZC131078:JZD131080 KIY131078:KIZ131080 KSU131078:KSV131080 LCQ131078:LCR131080 LMM131078:LMN131080 LWI131078:LWJ131080 MGE131078:MGF131080 MQA131078:MQB131080 MZW131078:MZX131080 NJS131078:NJT131080 NTO131078:NTP131080 ODK131078:ODL131080 ONG131078:ONH131080 OXC131078:OXD131080 PGY131078:PGZ131080 PQU131078:PQV131080 QAQ131078:QAR131080 QKM131078:QKN131080 QUI131078:QUJ131080 REE131078:REF131080 ROA131078:ROB131080 RXW131078:RXX131080 SHS131078:SHT131080 SRO131078:SRP131080 TBK131078:TBL131080 TLG131078:TLH131080 TVC131078:TVD131080 UEY131078:UEZ131080 UOU131078:UOV131080 UYQ131078:UYR131080 VIM131078:VIN131080 VSI131078:VSJ131080 WCE131078:WCF131080 WMA131078:WMB131080 WVW131078:WVX131080 O196614:P196616 JK196614:JL196616 TG196614:TH196616 ADC196614:ADD196616 AMY196614:AMZ196616 AWU196614:AWV196616 BGQ196614:BGR196616 BQM196614:BQN196616 CAI196614:CAJ196616 CKE196614:CKF196616 CUA196614:CUB196616 DDW196614:DDX196616 DNS196614:DNT196616 DXO196614:DXP196616 EHK196614:EHL196616 ERG196614:ERH196616 FBC196614:FBD196616 FKY196614:FKZ196616 FUU196614:FUV196616 GEQ196614:GER196616 GOM196614:GON196616 GYI196614:GYJ196616 HIE196614:HIF196616 HSA196614:HSB196616 IBW196614:IBX196616 ILS196614:ILT196616 IVO196614:IVP196616 JFK196614:JFL196616 JPG196614:JPH196616 JZC196614:JZD196616 KIY196614:KIZ196616 KSU196614:KSV196616 LCQ196614:LCR196616 LMM196614:LMN196616 LWI196614:LWJ196616 MGE196614:MGF196616 MQA196614:MQB196616 MZW196614:MZX196616 NJS196614:NJT196616 NTO196614:NTP196616 ODK196614:ODL196616 ONG196614:ONH196616 OXC196614:OXD196616 PGY196614:PGZ196616 PQU196614:PQV196616 QAQ196614:QAR196616 QKM196614:QKN196616 QUI196614:QUJ196616 REE196614:REF196616 ROA196614:ROB196616 RXW196614:RXX196616 SHS196614:SHT196616 SRO196614:SRP196616 TBK196614:TBL196616 TLG196614:TLH196616 TVC196614:TVD196616 UEY196614:UEZ196616 UOU196614:UOV196616 UYQ196614:UYR196616 VIM196614:VIN196616 VSI196614:VSJ196616 WCE196614:WCF196616 WMA196614:WMB196616 WVW196614:WVX196616 O262150:P262152 JK262150:JL262152 TG262150:TH262152 ADC262150:ADD262152 AMY262150:AMZ262152 AWU262150:AWV262152 BGQ262150:BGR262152 BQM262150:BQN262152 CAI262150:CAJ262152 CKE262150:CKF262152 CUA262150:CUB262152 DDW262150:DDX262152 DNS262150:DNT262152 DXO262150:DXP262152 EHK262150:EHL262152 ERG262150:ERH262152 FBC262150:FBD262152 FKY262150:FKZ262152 FUU262150:FUV262152 GEQ262150:GER262152 GOM262150:GON262152 GYI262150:GYJ262152 HIE262150:HIF262152 HSA262150:HSB262152 IBW262150:IBX262152 ILS262150:ILT262152 IVO262150:IVP262152 JFK262150:JFL262152 JPG262150:JPH262152 JZC262150:JZD262152 KIY262150:KIZ262152 KSU262150:KSV262152 LCQ262150:LCR262152 LMM262150:LMN262152 LWI262150:LWJ262152 MGE262150:MGF262152 MQA262150:MQB262152 MZW262150:MZX262152 NJS262150:NJT262152 NTO262150:NTP262152 ODK262150:ODL262152 ONG262150:ONH262152 OXC262150:OXD262152 PGY262150:PGZ262152 PQU262150:PQV262152 QAQ262150:QAR262152 QKM262150:QKN262152 QUI262150:QUJ262152 REE262150:REF262152 ROA262150:ROB262152 RXW262150:RXX262152 SHS262150:SHT262152 SRO262150:SRP262152 TBK262150:TBL262152 TLG262150:TLH262152 TVC262150:TVD262152 UEY262150:UEZ262152 UOU262150:UOV262152 UYQ262150:UYR262152 VIM262150:VIN262152 VSI262150:VSJ262152 WCE262150:WCF262152 WMA262150:WMB262152 WVW262150:WVX262152 O327686:P327688 JK327686:JL327688 TG327686:TH327688 ADC327686:ADD327688 AMY327686:AMZ327688 AWU327686:AWV327688 BGQ327686:BGR327688 BQM327686:BQN327688 CAI327686:CAJ327688 CKE327686:CKF327688 CUA327686:CUB327688 DDW327686:DDX327688 DNS327686:DNT327688 DXO327686:DXP327688 EHK327686:EHL327688 ERG327686:ERH327688 FBC327686:FBD327688 FKY327686:FKZ327688 FUU327686:FUV327688 GEQ327686:GER327688 GOM327686:GON327688 GYI327686:GYJ327688 HIE327686:HIF327688 HSA327686:HSB327688 IBW327686:IBX327688 ILS327686:ILT327688 IVO327686:IVP327688 JFK327686:JFL327688 JPG327686:JPH327688 JZC327686:JZD327688 KIY327686:KIZ327688 KSU327686:KSV327688 LCQ327686:LCR327688 LMM327686:LMN327688 LWI327686:LWJ327688 MGE327686:MGF327688 MQA327686:MQB327688 MZW327686:MZX327688 NJS327686:NJT327688 NTO327686:NTP327688 ODK327686:ODL327688 ONG327686:ONH327688 OXC327686:OXD327688 PGY327686:PGZ327688 PQU327686:PQV327688 QAQ327686:QAR327688 QKM327686:QKN327688 QUI327686:QUJ327688 REE327686:REF327688 ROA327686:ROB327688 RXW327686:RXX327688 SHS327686:SHT327688 SRO327686:SRP327688 TBK327686:TBL327688 TLG327686:TLH327688 TVC327686:TVD327688 UEY327686:UEZ327688 UOU327686:UOV327688 UYQ327686:UYR327688 VIM327686:VIN327688 VSI327686:VSJ327688 WCE327686:WCF327688 WMA327686:WMB327688 WVW327686:WVX327688 O393222:P393224 JK393222:JL393224 TG393222:TH393224 ADC393222:ADD393224 AMY393222:AMZ393224 AWU393222:AWV393224 BGQ393222:BGR393224 BQM393222:BQN393224 CAI393222:CAJ393224 CKE393222:CKF393224 CUA393222:CUB393224 DDW393222:DDX393224 DNS393222:DNT393224 DXO393222:DXP393224 EHK393222:EHL393224 ERG393222:ERH393224 FBC393222:FBD393224 FKY393222:FKZ393224 FUU393222:FUV393224 GEQ393222:GER393224 GOM393222:GON393224 GYI393222:GYJ393224 HIE393222:HIF393224 HSA393222:HSB393224 IBW393222:IBX393224 ILS393222:ILT393224 IVO393222:IVP393224 JFK393222:JFL393224 JPG393222:JPH393224 JZC393222:JZD393224 KIY393222:KIZ393224 KSU393222:KSV393224 LCQ393222:LCR393224 LMM393222:LMN393224 LWI393222:LWJ393224 MGE393222:MGF393224 MQA393222:MQB393224 MZW393222:MZX393224 NJS393222:NJT393224 NTO393222:NTP393224 ODK393222:ODL393224 ONG393222:ONH393224 OXC393222:OXD393224 PGY393222:PGZ393224 PQU393222:PQV393224 QAQ393222:QAR393224 QKM393222:QKN393224 QUI393222:QUJ393224 REE393222:REF393224 ROA393222:ROB393224 RXW393222:RXX393224 SHS393222:SHT393224 SRO393222:SRP393224 TBK393222:TBL393224 TLG393222:TLH393224 TVC393222:TVD393224 UEY393222:UEZ393224 UOU393222:UOV393224 UYQ393222:UYR393224 VIM393222:VIN393224 VSI393222:VSJ393224 WCE393222:WCF393224 WMA393222:WMB393224 WVW393222:WVX393224 O458758:P458760 JK458758:JL458760 TG458758:TH458760 ADC458758:ADD458760 AMY458758:AMZ458760 AWU458758:AWV458760 BGQ458758:BGR458760 BQM458758:BQN458760 CAI458758:CAJ458760 CKE458758:CKF458760 CUA458758:CUB458760 DDW458758:DDX458760 DNS458758:DNT458760 DXO458758:DXP458760 EHK458758:EHL458760 ERG458758:ERH458760 FBC458758:FBD458760 FKY458758:FKZ458760 FUU458758:FUV458760 GEQ458758:GER458760 GOM458758:GON458760 GYI458758:GYJ458760 HIE458758:HIF458760 HSA458758:HSB458760 IBW458758:IBX458760 ILS458758:ILT458760 IVO458758:IVP458760 JFK458758:JFL458760 JPG458758:JPH458760 JZC458758:JZD458760 KIY458758:KIZ458760 KSU458758:KSV458760 LCQ458758:LCR458760 LMM458758:LMN458760 LWI458758:LWJ458760 MGE458758:MGF458760 MQA458758:MQB458760 MZW458758:MZX458760 NJS458758:NJT458760 NTO458758:NTP458760 ODK458758:ODL458760 ONG458758:ONH458760 OXC458758:OXD458760 PGY458758:PGZ458760 PQU458758:PQV458760 QAQ458758:QAR458760 QKM458758:QKN458760 QUI458758:QUJ458760 REE458758:REF458760 ROA458758:ROB458760 RXW458758:RXX458760 SHS458758:SHT458760 SRO458758:SRP458760 TBK458758:TBL458760 TLG458758:TLH458760 TVC458758:TVD458760 UEY458758:UEZ458760 UOU458758:UOV458760 UYQ458758:UYR458760 VIM458758:VIN458760 VSI458758:VSJ458760 WCE458758:WCF458760 WMA458758:WMB458760 WVW458758:WVX458760 O524294:P524296 JK524294:JL524296 TG524294:TH524296 ADC524294:ADD524296 AMY524294:AMZ524296 AWU524294:AWV524296 BGQ524294:BGR524296 BQM524294:BQN524296 CAI524294:CAJ524296 CKE524294:CKF524296 CUA524294:CUB524296 DDW524294:DDX524296 DNS524294:DNT524296 DXO524294:DXP524296 EHK524294:EHL524296 ERG524294:ERH524296 FBC524294:FBD524296 FKY524294:FKZ524296 FUU524294:FUV524296 GEQ524294:GER524296 GOM524294:GON524296 GYI524294:GYJ524296 HIE524294:HIF524296 HSA524294:HSB524296 IBW524294:IBX524296 ILS524294:ILT524296 IVO524294:IVP524296 JFK524294:JFL524296 JPG524294:JPH524296 JZC524294:JZD524296 KIY524294:KIZ524296 KSU524294:KSV524296 LCQ524294:LCR524296 LMM524294:LMN524296 LWI524294:LWJ524296 MGE524294:MGF524296 MQA524294:MQB524296 MZW524294:MZX524296 NJS524294:NJT524296 NTO524294:NTP524296 ODK524294:ODL524296 ONG524294:ONH524296 OXC524294:OXD524296 PGY524294:PGZ524296 PQU524294:PQV524296 QAQ524294:QAR524296 QKM524294:QKN524296 QUI524294:QUJ524296 REE524294:REF524296 ROA524294:ROB524296 RXW524294:RXX524296 SHS524294:SHT524296 SRO524294:SRP524296 TBK524294:TBL524296 TLG524294:TLH524296 TVC524294:TVD524296 UEY524294:UEZ524296 UOU524294:UOV524296 UYQ524294:UYR524296 VIM524294:VIN524296 VSI524294:VSJ524296 WCE524294:WCF524296 WMA524294:WMB524296 WVW524294:WVX524296 O589830:P589832 JK589830:JL589832 TG589830:TH589832 ADC589830:ADD589832 AMY589830:AMZ589832 AWU589830:AWV589832 BGQ589830:BGR589832 BQM589830:BQN589832 CAI589830:CAJ589832 CKE589830:CKF589832 CUA589830:CUB589832 DDW589830:DDX589832 DNS589830:DNT589832 DXO589830:DXP589832 EHK589830:EHL589832 ERG589830:ERH589832 FBC589830:FBD589832 FKY589830:FKZ589832 FUU589830:FUV589832 GEQ589830:GER589832 GOM589830:GON589832 GYI589830:GYJ589832 HIE589830:HIF589832 HSA589830:HSB589832 IBW589830:IBX589832 ILS589830:ILT589832 IVO589830:IVP589832 JFK589830:JFL589832 JPG589830:JPH589832 JZC589830:JZD589832 KIY589830:KIZ589832 KSU589830:KSV589832 LCQ589830:LCR589832 LMM589830:LMN589832 LWI589830:LWJ589832 MGE589830:MGF589832 MQA589830:MQB589832 MZW589830:MZX589832 NJS589830:NJT589832 NTO589830:NTP589832 ODK589830:ODL589832 ONG589830:ONH589832 OXC589830:OXD589832 PGY589830:PGZ589832 PQU589830:PQV589832 QAQ589830:QAR589832 QKM589830:QKN589832 QUI589830:QUJ589832 REE589830:REF589832 ROA589830:ROB589832 RXW589830:RXX589832 SHS589830:SHT589832 SRO589830:SRP589832 TBK589830:TBL589832 TLG589830:TLH589832 TVC589830:TVD589832 UEY589830:UEZ589832 UOU589830:UOV589832 UYQ589830:UYR589832 VIM589830:VIN589832 VSI589830:VSJ589832 WCE589830:WCF589832 WMA589830:WMB589832 WVW589830:WVX589832 O655366:P655368 JK655366:JL655368 TG655366:TH655368 ADC655366:ADD655368 AMY655366:AMZ655368 AWU655366:AWV655368 BGQ655366:BGR655368 BQM655366:BQN655368 CAI655366:CAJ655368 CKE655366:CKF655368 CUA655366:CUB655368 DDW655366:DDX655368 DNS655366:DNT655368 DXO655366:DXP655368 EHK655366:EHL655368 ERG655366:ERH655368 FBC655366:FBD655368 FKY655366:FKZ655368 FUU655366:FUV655368 GEQ655366:GER655368 GOM655366:GON655368 GYI655366:GYJ655368 HIE655366:HIF655368 HSA655366:HSB655368 IBW655366:IBX655368 ILS655366:ILT655368 IVO655366:IVP655368 JFK655366:JFL655368 JPG655366:JPH655368 JZC655366:JZD655368 KIY655366:KIZ655368 KSU655366:KSV655368 LCQ655366:LCR655368 LMM655366:LMN655368 LWI655366:LWJ655368 MGE655366:MGF655368 MQA655366:MQB655368 MZW655366:MZX655368 NJS655366:NJT655368 NTO655366:NTP655368 ODK655366:ODL655368 ONG655366:ONH655368 OXC655366:OXD655368 PGY655366:PGZ655368 PQU655366:PQV655368 QAQ655366:QAR655368 QKM655366:QKN655368 QUI655366:QUJ655368 REE655366:REF655368 ROA655366:ROB655368 RXW655366:RXX655368 SHS655366:SHT655368 SRO655366:SRP655368 TBK655366:TBL655368 TLG655366:TLH655368 TVC655366:TVD655368 UEY655366:UEZ655368 UOU655366:UOV655368 UYQ655366:UYR655368 VIM655366:VIN655368 VSI655366:VSJ655368 WCE655366:WCF655368 WMA655366:WMB655368 WVW655366:WVX655368 O720902:P720904 JK720902:JL720904 TG720902:TH720904 ADC720902:ADD720904 AMY720902:AMZ720904 AWU720902:AWV720904 BGQ720902:BGR720904 BQM720902:BQN720904 CAI720902:CAJ720904 CKE720902:CKF720904 CUA720902:CUB720904 DDW720902:DDX720904 DNS720902:DNT720904 DXO720902:DXP720904 EHK720902:EHL720904 ERG720902:ERH720904 FBC720902:FBD720904 FKY720902:FKZ720904 FUU720902:FUV720904 GEQ720902:GER720904 GOM720902:GON720904 GYI720902:GYJ720904 HIE720902:HIF720904 HSA720902:HSB720904 IBW720902:IBX720904 ILS720902:ILT720904 IVO720902:IVP720904 JFK720902:JFL720904 JPG720902:JPH720904 JZC720902:JZD720904 KIY720902:KIZ720904 KSU720902:KSV720904 LCQ720902:LCR720904 LMM720902:LMN720904 LWI720902:LWJ720904 MGE720902:MGF720904 MQA720902:MQB720904 MZW720902:MZX720904 NJS720902:NJT720904 NTO720902:NTP720904 ODK720902:ODL720904 ONG720902:ONH720904 OXC720902:OXD720904 PGY720902:PGZ720904 PQU720902:PQV720904 QAQ720902:QAR720904 QKM720902:QKN720904 QUI720902:QUJ720904 REE720902:REF720904 ROA720902:ROB720904 RXW720902:RXX720904 SHS720902:SHT720904 SRO720902:SRP720904 TBK720902:TBL720904 TLG720902:TLH720904 TVC720902:TVD720904 UEY720902:UEZ720904 UOU720902:UOV720904 UYQ720902:UYR720904 VIM720902:VIN720904 VSI720902:VSJ720904 WCE720902:WCF720904 WMA720902:WMB720904 WVW720902:WVX720904 O786438:P786440 JK786438:JL786440 TG786438:TH786440 ADC786438:ADD786440 AMY786438:AMZ786440 AWU786438:AWV786440 BGQ786438:BGR786440 BQM786438:BQN786440 CAI786438:CAJ786440 CKE786438:CKF786440 CUA786438:CUB786440 DDW786438:DDX786440 DNS786438:DNT786440 DXO786438:DXP786440 EHK786438:EHL786440 ERG786438:ERH786440 FBC786438:FBD786440 FKY786438:FKZ786440 FUU786438:FUV786440 GEQ786438:GER786440 GOM786438:GON786440 GYI786438:GYJ786440 HIE786438:HIF786440 HSA786438:HSB786440 IBW786438:IBX786440 ILS786438:ILT786440 IVO786438:IVP786440 JFK786438:JFL786440 JPG786438:JPH786440 JZC786438:JZD786440 KIY786438:KIZ786440 KSU786438:KSV786440 LCQ786438:LCR786440 LMM786438:LMN786440 LWI786438:LWJ786440 MGE786438:MGF786440 MQA786438:MQB786440 MZW786438:MZX786440 NJS786438:NJT786440 NTO786438:NTP786440 ODK786438:ODL786440 ONG786438:ONH786440 OXC786438:OXD786440 PGY786438:PGZ786440 PQU786438:PQV786440 QAQ786438:QAR786440 QKM786438:QKN786440 QUI786438:QUJ786440 REE786438:REF786440 ROA786438:ROB786440 RXW786438:RXX786440 SHS786438:SHT786440 SRO786438:SRP786440 TBK786438:TBL786440 TLG786438:TLH786440 TVC786438:TVD786440 UEY786438:UEZ786440 UOU786438:UOV786440 UYQ786438:UYR786440 VIM786438:VIN786440 VSI786438:VSJ786440 WCE786438:WCF786440 WMA786438:WMB786440 WVW786438:WVX786440 O851974:P851976 JK851974:JL851976 TG851974:TH851976 ADC851974:ADD851976 AMY851974:AMZ851976 AWU851974:AWV851976 BGQ851974:BGR851976 BQM851974:BQN851976 CAI851974:CAJ851976 CKE851974:CKF851976 CUA851974:CUB851976 DDW851974:DDX851976 DNS851974:DNT851976 DXO851974:DXP851976 EHK851974:EHL851976 ERG851974:ERH851976 FBC851974:FBD851976 FKY851974:FKZ851976 FUU851974:FUV851976 GEQ851974:GER851976 GOM851974:GON851976 GYI851974:GYJ851976 HIE851974:HIF851976 HSA851974:HSB851976 IBW851974:IBX851976 ILS851974:ILT851976 IVO851974:IVP851976 JFK851974:JFL851976 JPG851974:JPH851976 JZC851974:JZD851976 KIY851974:KIZ851976 KSU851974:KSV851976 LCQ851974:LCR851976 LMM851974:LMN851976 LWI851974:LWJ851976 MGE851974:MGF851976 MQA851974:MQB851976 MZW851974:MZX851976 NJS851974:NJT851976 NTO851974:NTP851976 ODK851974:ODL851976 ONG851974:ONH851976 OXC851974:OXD851976 PGY851974:PGZ851976 PQU851974:PQV851976 QAQ851974:QAR851976 QKM851974:QKN851976 QUI851974:QUJ851976 REE851974:REF851976 ROA851974:ROB851976 RXW851974:RXX851976 SHS851974:SHT851976 SRO851974:SRP851976 TBK851974:TBL851976 TLG851974:TLH851976 TVC851974:TVD851976 UEY851974:UEZ851976 UOU851974:UOV851976 UYQ851974:UYR851976 VIM851974:VIN851976 VSI851974:VSJ851976 WCE851974:WCF851976 WMA851974:WMB851976 WVW851974:WVX851976 O917510:P917512 JK917510:JL917512 TG917510:TH917512 ADC917510:ADD917512 AMY917510:AMZ917512 AWU917510:AWV917512 BGQ917510:BGR917512 BQM917510:BQN917512 CAI917510:CAJ917512 CKE917510:CKF917512 CUA917510:CUB917512 DDW917510:DDX917512 DNS917510:DNT917512 DXO917510:DXP917512 EHK917510:EHL917512 ERG917510:ERH917512 FBC917510:FBD917512 FKY917510:FKZ917512 FUU917510:FUV917512 GEQ917510:GER917512 GOM917510:GON917512 GYI917510:GYJ917512 HIE917510:HIF917512 HSA917510:HSB917512 IBW917510:IBX917512 ILS917510:ILT917512 IVO917510:IVP917512 JFK917510:JFL917512 JPG917510:JPH917512 JZC917510:JZD917512 KIY917510:KIZ917512 KSU917510:KSV917512 LCQ917510:LCR917512 LMM917510:LMN917512 LWI917510:LWJ917512 MGE917510:MGF917512 MQA917510:MQB917512 MZW917510:MZX917512 NJS917510:NJT917512 NTO917510:NTP917512 ODK917510:ODL917512 ONG917510:ONH917512 OXC917510:OXD917512 PGY917510:PGZ917512 PQU917510:PQV917512 QAQ917510:QAR917512 QKM917510:QKN917512 QUI917510:QUJ917512 REE917510:REF917512 ROA917510:ROB917512 RXW917510:RXX917512 SHS917510:SHT917512 SRO917510:SRP917512 TBK917510:TBL917512 TLG917510:TLH917512 TVC917510:TVD917512 UEY917510:UEZ917512 UOU917510:UOV917512 UYQ917510:UYR917512 VIM917510:VIN917512 VSI917510:VSJ917512 WCE917510:WCF917512 WMA917510:WMB917512 WVW917510:WVX917512 O983046:P983048 JK983046:JL983048 TG983046:TH983048 ADC983046:ADD983048 AMY983046:AMZ983048 AWU983046:AWV983048 BGQ983046:BGR983048 BQM983046:BQN983048 CAI983046:CAJ983048 CKE983046:CKF983048 CUA983046:CUB983048 DDW983046:DDX983048 DNS983046:DNT983048 DXO983046:DXP983048 EHK983046:EHL983048 ERG983046:ERH983048 FBC983046:FBD983048 FKY983046:FKZ983048 FUU983046:FUV983048 GEQ983046:GER983048 GOM983046:GON983048 GYI983046:GYJ983048 HIE983046:HIF983048 HSA983046:HSB983048 IBW983046:IBX983048 ILS983046:ILT983048 IVO983046:IVP983048 JFK983046:JFL983048 JPG983046:JPH983048 JZC983046:JZD983048 KIY983046:KIZ983048 KSU983046:KSV983048 LCQ983046:LCR983048 LMM983046:LMN983048 LWI983046:LWJ983048 MGE983046:MGF983048 MQA983046:MQB983048 MZW983046:MZX983048 NJS983046:NJT983048 NTO983046:NTP983048 ODK983046:ODL983048 ONG983046:ONH983048 OXC983046:OXD983048 PGY983046:PGZ983048 PQU983046:PQV983048 QAQ983046:QAR983048 QKM983046:QKN983048 QUI983046:QUJ983048 REE983046:REF983048 ROA983046:ROB983048 RXW983046:RXX983048 SHS983046:SHT983048 SRO983046:SRP983048 TBK983046:TBL983048 TLG983046:TLH983048 TVC983046:TVD983048 UEY983046:UEZ983048 UOU983046:UOV983048 UYQ983046:UYR983048 VIM983046:VIN983048 VSI983046:VSJ983048 WCE983046:WCF983048 WMA983046:WMB983048 WVW983046:WVX983048 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xr:uid="{9837DA44-2DAE-42DC-9B6B-BE6E2D54211E}">
      <formula1>$C$190:$C$196</formula1>
    </dataValidation>
    <dataValidation type="list" allowBlank="1" showInputMessage="1" showErrorMessage="1" sqref="J6:N8 JF6:JJ8 TB6:TF8 ACX6:ADB8 AMT6:AMX8 AWP6:AWT8 BGL6:BGP8 BQH6:BQL8 CAD6:CAH8 CJZ6:CKD8 CTV6:CTZ8 DDR6:DDV8 DNN6:DNR8 DXJ6:DXN8 EHF6:EHJ8 ERB6:ERF8 FAX6:FBB8 FKT6:FKX8 FUP6:FUT8 GEL6:GEP8 GOH6:GOL8 GYD6:GYH8 HHZ6:HID8 HRV6:HRZ8 IBR6:IBV8 ILN6:ILR8 IVJ6:IVN8 JFF6:JFJ8 JPB6:JPF8 JYX6:JZB8 KIT6:KIX8 KSP6:KST8 LCL6:LCP8 LMH6:LML8 LWD6:LWH8 MFZ6:MGD8 MPV6:MPZ8 MZR6:MZV8 NJN6:NJR8 NTJ6:NTN8 ODF6:ODJ8 ONB6:ONF8 OWX6:OXB8 PGT6:PGX8 PQP6:PQT8 QAL6:QAP8 QKH6:QKL8 QUD6:QUH8 RDZ6:RED8 RNV6:RNZ8 RXR6:RXV8 SHN6:SHR8 SRJ6:SRN8 TBF6:TBJ8 TLB6:TLF8 TUX6:TVB8 UET6:UEX8 UOP6:UOT8 UYL6:UYP8 VIH6:VIL8 VSD6:VSH8 WBZ6:WCD8 WLV6:WLZ8 WVR6:WVV8 J65542:N65544 JF65542:JJ65544 TB65542:TF65544 ACX65542:ADB65544 AMT65542:AMX65544 AWP65542:AWT65544 BGL65542:BGP65544 BQH65542:BQL65544 CAD65542:CAH65544 CJZ65542:CKD65544 CTV65542:CTZ65544 DDR65542:DDV65544 DNN65542:DNR65544 DXJ65542:DXN65544 EHF65542:EHJ65544 ERB65542:ERF65544 FAX65542:FBB65544 FKT65542:FKX65544 FUP65542:FUT65544 GEL65542:GEP65544 GOH65542:GOL65544 GYD65542:GYH65544 HHZ65542:HID65544 HRV65542:HRZ65544 IBR65542:IBV65544 ILN65542:ILR65544 IVJ65542:IVN65544 JFF65542:JFJ65544 JPB65542:JPF65544 JYX65542:JZB65544 KIT65542:KIX65544 KSP65542:KST65544 LCL65542:LCP65544 LMH65542:LML65544 LWD65542:LWH65544 MFZ65542:MGD65544 MPV65542:MPZ65544 MZR65542:MZV65544 NJN65542:NJR65544 NTJ65542:NTN65544 ODF65542:ODJ65544 ONB65542:ONF65544 OWX65542:OXB65544 PGT65542:PGX65544 PQP65542:PQT65544 QAL65542:QAP65544 QKH65542:QKL65544 QUD65542:QUH65544 RDZ65542:RED65544 RNV65542:RNZ65544 RXR65542:RXV65544 SHN65542:SHR65544 SRJ65542:SRN65544 TBF65542:TBJ65544 TLB65542:TLF65544 TUX65542:TVB65544 UET65542:UEX65544 UOP65542:UOT65544 UYL65542:UYP65544 VIH65542:VIL65544 VSD65542:VSH65544 WBZ65542:WCD65544 WLV65542:WLZ65544 WVR65542:WVV65544 J131078:N131080 JF131078:JJ131080 TB131078:TF131080 ACX131078:ADB131080 AMT131078:AMX131080 AWP131078:AWT131080 BGL131078:BGP131080 BQH131078:BQL131080 CAD131078:CAH131080 CJZ131078:CKD131080 CTV131078:CTZ131080 DDR131078:DDV131080 DNN131078:DNR131080 DXJ131078:DXN131080 EHF131078:EHJ131080 ERB131078:ERF131080 FAX131078:FBB131080 FKT131078:FKX131080 FUP131078:FUT131080 GEL131078:GEP131080 GOH131078:GOL131080 GYD131078:GYH131080 HHZ131078:HID131080 HRV131078:HRZ131080 IBR131078:IBV131080 ILN131078:ILR131080 IVJ131078:IVN131080 JFF131078:JFJ131080 JPB131078:JPF131080 JYX131078:JZB131080 KIT131078:KIX131080 KSP131078:KST131080 LCL131078:LCP131080 LMH131078:LML131080 LWD131078:LWH131080 MFZ131078:MGD131080 MPV131078:MPZ131080 MZR131078:MZV131080 NJN131078:NJR131080 NTJ131078:NTN131080 ODF131078:ODJ131080 ONB131078:ONF131080 OWX131078:OXB131080 PGT131078:PGX131080 PQP131078:PQT131080 QAL131078:QAP131080 QKH131078:QKL131080 QUD131078:QUH131080 RDZ131078:RED131080 RNV131078:RNZ131080 RXR131078:RXV131080 SHN131078:SHR131080 SRJ131078:SRN131080 TBF131078:TBJ131080 TLB131078:TLF131080 TUX131078:TVB131080 UET131078:UEX131080 UOP131078:UOT131080 UYL131078:UYP131080 VIH131078:VIL131080 VSD131078:VSH131080 WBZ131078:WCD131080 WLV131078:WLZ131080 WVR131078:WVV131080 J196614:N196616 JF196614:JJ196616 TB196614:TF196616 ACX196614:ADB196616 AMT196614:AMX196616 AWP196614:AWT196616 BGL196614:BGP196616 BQH196614:BQL196616 CAD196614:CAH196616 CJZ196614:CKD196616 CTV196614:CTZ196616 DDR196614:DDV196616 DNN196614:DNR196616 DXJ196614:DXN196616 EHF196614:EHJ196616 ERB196614:ERF196616 FAX196614:FBB196616 FKT196614:FKX196616 FUP196614:FUT196616 GEL196614:GEP196616 GOH196614:GOL196616 GYD196614:GYH196616 HHZ196614:HID196616 HRV196614:HRZ196616 IBR196614:IBV196616 ILN196614:ILR196616 IVJ196614:IVN196616 JFF196614:JFJ196616 JPB196614:JPF196616 JYX196614:JZB196616 KIT196614:KIX196616 KSP196614:KST196616 LCL196614:LCP196616 LMH196614:LML196616 LWD196614:LWH196616 MFZ196614:MGD196616 MPV196614:MPZ196616 MZR196614:MZV196616 NJN196614:NJR196616 NTJ196614:NTN196616 ODF196614:ODJ196616 ONB196614:ONF196616 OWX196614:OXB196616 PGT196614:PGX196616 PQP196614:PQT196616 QAL196614:QAP196616 QKH196614:QKL196616 QUD196614:QUH196616 RDZ196614:RED196616 RNV196614:RNZ196616 RXR196614:RXV196616 SHN196614:SHR196616 SRJ196614:SRN196616 TBF196614:TBJ196616 TLB196614:TLF196616 TUX196614:TVB196616 UET196614:UEX196616 UOP196614:UOT196616 UYL196614:UYP196616 VIH196614:VIL196616 VSD196614:VSH196616 WBZ196614:WCD196616 WLV196614:WLZ196616 WVR196614:WVV196616 J262150:N262152 JF262150:JJ262152 TB262150:TF262152 ACX262150:ADB262152 AMT262150:AMX262152 AWP262150:AWT262152 BGL262150:BGP262152 BQH262150:BQL262152 CAD262150:CAH262152 CJZ262150:CKD262152 CTV262150:CTZ262152 DDR262150:DDV262152 DNN262150:DNR262152 DXJ262150:DXN262152 EHF262150:EHJ262152 ERB262150:ERF262152 FAX262150:FBB262152 FKT262150:FKX262152 FUP262150:FUT262152 GEL262150:GEP262152 GOH262150:GOL262152 GYD262150:GYH262152 HHZ262150:HID262152 HRV262150:HRZ262152 IBR262150:IBV262152 ILN262150:ILR262152 IVJ262150:IVN262152 JFF262150:JFJ262152 JPB262150:JPF262152 JYX262150:JZB262152 KIT262150:KIX262152 KSP262150:KST262152 LCL262150:LCP262152 LMH262150:LML262152 LWD262150:LWH262152 MFZ262150:MGD262152 MPV262150:MPZ262152 MZR262150:MZV262152 NJN262150:NJR262152 NTJ262150:NTN262152 ODF262150:ODJ262152 ONB262150:ONF262152 OWX262150:OXB262152 PGT262150:PGX262152 PQP262150:PQT262152 QAL262150:QAP262152 QKH262150:QKL262152 QUD262150:QUH262152 RDZ262150:RED262152 RNV262150:RNZ262152 RXR262150:RXV262152 SHN262150:SHR262152 SRJ262150:SRN262152 TBF262150:TBJ262152 TLB262150:TLF262152 TUX262150:TVB262152 UET262150:UEX262152 UOP262150:UOT262152 UYL262150:UYP262152 VIH262150:VIL262152 VSD262150:VSH262152 WBZ262150:WCD262152 WLV262150:WLZ262152 WVR262150:WVV262152 J327686:N327688 JF327686:JJ327688 TB327686:TF327688 ACX327686:ADB327688 AMT327686:AMX327688 AWP327686:AWT327688 BGL327686:BGP327688 BQH327686:BQL327688 CAD327686:CAH327688 CJZ327686:CKD327688 CTV327686:CTZ327688 DDR327686:DDV327688 DNN327686:DNR327688 DXJ327686:DXN327688 EHF327686:EHJ327688 ERB327686:ERF327688 FAX327686:FBB327688 FKT327686:FKX327688 FUP327686:FUT327688 GEL327686:GEP327688 GOH327686:GOL327688 GYD327686:GYH327688 HHZ327686:HID327688 HRV327686:HRZ327688 IBR327686:IBV327688 ILN327686:ILR327688 IVJ327686:IVN327688 JFF327686:JFJ327688 JPB327686:JPF327688 JYX327686:JZB327688 KIT327686:KIX327688 KSP327686:KST327688 LCL327686:LCP327688 LMH327686:LML327688 LWD327686:LWH327688 MFZ327686:MGD327688 MPV327686:MPZ327688 MZR327686:MZV327688 NJN327686:NJR327688 NTJ327686:NTN327688 ODF327686:ODJ327688 ONB327686:ONF327688 OWX327686:OXB327688 PGT327686:PGX327688 PQP327686:PQT327688 QAL327686:QAP327688 QKH327686:QKL327688 QUD327686:QUH327688 RDZ327686:RED327688 RNV327686:RNZ327688 RXR327686:RXV327688 SHN327686:SHR327688 SRJ327686:SRN327688 TBF327686:TBJ327688 TLB327686:TLF327688 TUX327686:TVB327688 UET327686:UEX327688 UOP327686:UOT327688 UYL327686:UYP327688 VIH327686:VIL327688 VSD327686:VSH327688 WBZ327686:WCD327688 WLV327686:WLZ327688 WVR327686:WVV327688 J393222:N393224 JF393222:JJ393224 TB393222:TF393224 ACX393222:ADB393224 AMT393222:AMX393224 AWP393222:AWT393224 BGL393222:BGP393224 BQH393222:BQL393224 CAD393222:CAH393224 CJZ393222:CKD393224 CTV393222:CTZ393224 DDR393222:DDV393224 DNN393222:DNR393224 DXJ393222:DXN393224 EHF393222:EHJ393224 ERB393222:ERF393224 FAX393222:FBB393224 FKT393222:FKX393224 FUP393222:FUT393224 GEL393222:GEP393224 GOH393222:GOL393224 GYD393222:GYH393224 HHZ393222:HID393224 HRV393222:HRZ393224 IBR393222:IBV393224 ILN393222:ILR393224 IVJ393222:IVN393224 JFF393222:JFJ393224 JPB393222:JPF393224 JYX393222:JZB393224 KIT393222:KIX393224 KSP393222:KST393224 LCL393222:LCP393224 LMH393222:LML393224 LWD393222:LWH393224 MFZ393222:MGD393224 MPV393222:MPZ393224 MZR393222:MZV393224 NJN393222:NJR393224 NTJ393222:NTN393224 ODF393222:ODJ393224 ONB393222:ONF393224 OWX393222:OXB393224 PGT393222:PGX393224 PQP393222:PQT393224 QAL393222:QAP393224 QKH393222:QKL393224 QUD393222:QUH393224 RDZ393222:RED393224 RNV393222:RNZ393224 RXR393222:RXV393224 SHN393222:SHR393224 SRJ393222:SRN393224 TBF393222:TBJ393224 TLB393222:TLF393224 TUX393222:TVB393224 UET393222:UEX393224 UOP393222:UOT393224 UYL393222:UYP393224 VIH393222:VIL393224 VSD393222:VSH393224 WBZ393222:WCD393224 WLV393222:WLZ393224 WVR393222:WVV393224 J458758:N458760 JF458758:JJ458760 TB458758:TF458760 ACX458758:ADB458760 AMT458758:AMX458760 AWP458758:AWT458760 BGL458758:BGP458760 BQH458758:BQL458760 CAD458758:CAH458760 CJZ458758:CKD458760 CTV458758:CTZ458760 DDR458758:DDV458760 DNN458758:DNR458760 DXJ458758:DXN458760 EHF458758:EHJ458760 ERB458758:ERF458760 FAX458758:FBB458760 FKT458758:FKX458760 FUP458758:FUT458760 GEL458758:GEP458760 GOH458758:GOL458760 GYD458758:GYH458760 HHZ458758:HID458760 HRV458758:HRZ458760 IBR458758:IBV458760 ILN458758:ILR458760 IVJ458758:IVN458760 JFF458758:JFJ458760 JPB458758:JPF458760 JYX458758:JZB458760 KIT458758:KIX458760 KSP458758:KST458760 LCL458758:LCP458760 LMH458758:LML458760 LWD458758:LWH458760 MFZ458758:MGD458760 MPV458758:MPZ458760 MZR458758:MZV458760 NJN458758:NJR458760 NTJ458758:NTN458760 ODF458758:ODJ458760 ONB458758:ONF458760 OWX458758:OXB458760 PGT458758:PGX458760 PQP458758:PQT458760 QAL458758:QAP458760 QKH458758:QKL458760 QUD458758:QUH458760 RDZ458758:RED458760 RNV458758:RNZ458760 RXR458758:RXV458760 SHN458758:SHR458760 SRJ458758:SRN458760 TBF458758:TBJ458760 TLB458758:TLF458760 TUX458758:TVB458760 UET458758:UEX458760 UOP458758:UOT458760 UYL458758:UYP458760 VIH458758:VIL458760 VSD458758:VSH458760 WBZ458758:WCD458760 WLV458758:WLZ458760 WVR458758:WVV458760 J524294:N524296 JF524294:JJ524296 TB524294:TF524296 ACX524294:ADB524296 AMT524294:AMX524296 AWP524294:AWT524296 BGL524294:BGP524296 BQH524294:BQL524296 CAD524294:CAH524296 CJZ524294:CKD524296 CTV524294:CTZ524296 DDR524294:DDV524296 DNN524294:DNR524296 DXJ524294:DXN524296 EHF524294:EHJ524296 ERB524294:ERF524296 FAX524294:FBB524296 FKT524294:FKX524296 FUP524294:FUT524296 GEL524294:GEP524296 GOH524294:GOL524296 GYD524294:GYH524296 HHZ524294:HID524296 HRV524294:HRZ524296 IBR524294:IBV524296 ILN524294:ILR524296 IVJ524294:IVN524296 JFF524294:JFJ524296 JPB524294:JPF524296 JYX524294:JZB524296 KIT524294:KIX524296 KSP524294:KST524296 LCL524294:LCP524296 LMH524294:LML524296 LWD524294:LWH524296 MFZ524294:MGD524296 MPV524294:MPZ524296 MZR524294:MZV524296 NJN524294:NJR524296 NTJ524294:NTN524296 ODF524294:ODJ524296 ONB524294:ONF524296 OWX524294:OXB524296 PGT524294:PGX524296 PQP524294:PQT524296 QAL524294:QAP524296 QKH524294:QKL524296 QUD524294:QUH524296 RDZ524294:RED524296 RNV524294:RNZ524296 RXR524294:RXV524296 SHN524294:SHR524296 SRJ524294:SRN524296 TBF524294:TBJ524296 TLB524294:TLF524296 TUX524294:TVB524296 UET524294:UEX524296 UOP524294:UOT524296 UYL524294:UYP524296 VIH524294:VIL524296 VSD524294:VSH524296 WBZ524294:WCD524296 WLV524294:WLZ524296 WVR524294:WVV524296 J589830:N589832 JF589830:JJ589832 TB589830:TF589832 ACX589830:ADB589832 AMT589830:AMX589832 AWP589830:AWT589832 BGL589830:BGP589832 BQH589830:BQL589832 CAD589830:CAH589832 CJZ589830:CKD589832 CTV589830:CTZ589832 DDR589830:DDV589832 DNN589830:DNR589832 DXJ589830:DXN589832 EHF589830:EHJ589832 ERB589830:ERF589832 FAX589830:FBB589832 FKT589830:FKX589832 FUP589830:FUT589832 GEL589830:GEP589832 GOH589830:GOL589832 GYD589830:GYH589832 HHZ589830:HID589832 HRV589830:HRZ589832 IBR589830:IBV589832 ILN589830:ILR589832 IVJ589830:IVN589832 JFF589830:JFJ589832 JPB589830:JPF589832 JYX589830:JZB589832 KIT589830:KIX589832 KSP589830:KST589832 LCL589830:LCP589832 LMH589830:LML589832 LWD589830:LWH589832 MFZ589830:MGD589832 MPV589830:MPZ589832 MZR589830:MZV589832 NJN589830:NJR589832 NTJ589830:NTN589832 ODF589830:ODJ589832 ONB589830:ONF589832 OWX589830:OXB589832 PGT589830:PGX589832 PQP589830:PQT589832 QAL589830:QAP589832 QKH589830:QKL589832 QUD589830:QUH589832 RDZ589830:RED589832 RNV589830:RNZ589832 RXR589830:RXV589832 SHN589830:SHR589832 SRJ589830:SRN589832 TBF589830:TBJ589832 TLB589830:TLF589832 TUX589830:TVB589832 UET589830:UEX589832 UOP589830:UOT589832 UYL589830:UYP589832 VIH589830:VIL589832 VSD589830:VSH589832 WBZ589830:WCD589832 WLV589830:WLZ589832 WVR589830:WVV589832 J655366:N655368 JF655366:JJ655368 TB655366:TF655368 ACX655366:ADB655368 AMT655366:AMX655368 AWP655366:AWT655368 BGL655366:BGP655368 BQH655366:BQL655368 CAD655366:CAH655368 CJZ655366:CKD655368 CTV655366:CTZ655368 DDR655366:DDV655368 DNN655366:DNR655368 DXJ655366:DXN655368 EHF655366:EHJ655368 ERB655366:ERF655368 FAX655366:FBB655368 FKT655366:FKX655368 FUP655366:FUT655368 GEL655366:GEP655368 GOH655366:GOL655368 GYD655366:GYH655368 HHZ655366:HID655368 HRV655366:HRZ655368 IBR655366:IBV655368 ILN655366:ILR655368 IVJ655366:IVN655368 JFF655366:JFJ655368 JPB655366:JPF655368 JYX655366:JZB655368 KIT655366:KIX655368 KSP655366:KST655368 LCL655366:LCP655368 LMH655366:LML655368 LWD655366:LWH655368 MFZ655366:MGD655368 MPV655366:MPZ655368 MZR655366:MZV655368 NJN655366:NJR655368 NTJ655366:NTN655368 ODF655366:ODJ655368 ONB655366:ONF655368 OWX655366:OXB655368 PGT655366:PGX655368 PQP655366:PQT655368 QAL655366:QAP655368 QKH655366:QKL655368 QUD655366:QUH655368 RDZ655366:RED655368 RNV655366:RNZ655368 RXR655366:RXV655368 SHN655366:SHR655368 SRJ655366:SRN655368 TBF655366:TBJ655368 TLB655366:TLF655368 TUX655366:TVB655368 UET655366:UEX655368 UOP655366:UOT655368 UYL655366:UYP655368 VIH655366:VIL655368 VSD655366:VSH655368 WBZ655366:WCD655368 WLV655366:WLZ655368 WVR655366:WVV655368 J720902:N720904 JF720902:JJ720904 TB720902:TF720904 ACX720902:ADB720904 AMT720902:AMX720904 AWP720902:AWT720904 BGL720902:BGP720904 BQH720902:BQL720904 CAD720902:CAH720904 CJZ720902:CKD720904 CTV720902:CTZ720904 DDR720902:DDV720904 DNN720902:DNR720904 DXJ720902:DXN720904 EHF720902:EHJ720904 ERB720902:ERF720904 FAX720902:FBB720904 FKT720902:FKX720904 FUP720902:FUT720904 GEL720902:GEP720904 GOH720902:GOL720904 GYD720902:GYH720904 HHZ720902:HID720904 HRV720902:HRZ720904 IBR720902:IBV720904 ILN720902:ILR720904 IVJ720902:IVN720904 JFF720902:JFJ720904 JPB720902:JPF720904 JYX720902:JZB720904 KIT720902:KIX720904 KSP720902:KST720904 LCL720902:LCP720904 LMH720902:LML720904 LWD720902:LWH720904 MFZ720902:MGD720904 MPV720902:MPZ720904 MZR720902:MZV720904 NJN720902:NJR720904 NTJ720902:NTN720904 ODF720902:ODJ720904 ONB720902:ONF720904 OWX720902:OXB720904 PGT720902:PGX720904 PQP720902:PQT720904 QAL720902:QAP720904 QKH720902:QKL720904 QUD720902:QUH720904 RDZ720902:RED720904 RNV720902:RNZ720904 RXR720902:RXV720904 SHN720902:SHR720904 SRJ720902:SRN720904 TBF720902:TBJ720904 TLB720902:TLF720904 TUX720902:TVB720904 UET720902:UEX720904 UOP720902:UOT720904 UYL720902:UYP720904 VIH720902:VIL720904 VSD720902:VSH720904 WBZ720902:WCD720904 WLV720902:WLZ720904 WVR720902:WVV720904 J786438:N786440 JF786438:JJ786440 TB786438:TF786440 ACX786438:ADB786440 AMT786438:AMX786440 AWP786438:AWT786440 BGL786438:BGP786440 BQH786438:BQL786440 CAD786438:CAH786440 CJZ786438:CKD786440 CTV786438:CTZ786440 DDR786438:DDV786440 DNN786438:DNR786440 DXJ786438:DXN786440 EHF786438:EHJ786440 ERB786438:ERF786440 FAX786438:FBB786440 FKT786438:FKX786440 FUP786438:FUT786440 GEL786438:GEP786440 GOH786438:GOL786440 GYD786438:GYH786440 HHZ786438:HID786440 HRV786438:HRZ786440 IBR786438:IBV786440 ILN786438:ILR786440 IVJ786438:IVN786440 JFF786438:JFJ786440 JPB786438:JPF786440 JYX786438:JZB786440 KIT786438:KIX786440 KSP786438:KST786440 LCL786438:LCP786440 LMH786438:LML786440 LWD786438:LWH786440 MFZ786438:MGD786440 MPV786438:MPZ786440 MZR786438:MZV786440 NJN786438:NJR786440 NTJ786438:NTN786440 ODF786438:ODJ786440 ONB786438:ONF786440 OWX786438:OXB786440 PGT786438:PGX786440 PQP786438:PQT786440 QAL786438:QAP786440 QKH786438:QKL786440 QUD786438:QUH786440 RDZ786438:RED786440 RNV786438:RNZ786440 RXR786438:RXV786440 SHN786438:SHR786440 SRJ786438:SRN786440 TBF786438:TBJ786440 TLB786438:TLF786440 TUX786438:TVB786440 UET786438:UEX786440 UOP786438:UOT786440 UYL786438:UYP786440 VIH786438:VIL786440 VSD786438:VSH786440 WBZ786438:WCD786440 WLV786438:WLZ786440 WVR786438:WVV786440 J851974:N851976 JF851974:JJ851976 TB851974:TF851976 ACX851974:ADB851976 AMT851974:AMX851976 AWP851974:AWT851976 BGL851974:BGP851976 BQH851974:BQL851976 CAD851974:CAH851976 CJZ851974:CKD851976 CTV851974:CTZ851976 DDR851974:DDV851976 DNN851974:DNR851976 DXJ851974:DXN851976 EHF851974:EHJ851976 ERB851974:ERF851976 FAX851974:FBB851976 FKT851974:FKX851976 FUP851974:FUT851976 GEL851974:GEP851976 GOH851974:GOL851976 GYD851974:GYH851976 HHZ851974:HID851976 HRV851974:HRZ851976 IBR851974:IBV851976 ILN851974:ILR851976 IVJ851974:IVN851976 JFF851974:JFJ851976 JPB851974:JPF851976 JYX851974:JZB851976 KIT851974:KIX851976 KSP851974:KST851976 LCL851974:LCP851976 LMH851974:LML851976 LWD851974:LWH851976 MFZ851974:MGD851976 MPV851974:MPZ851976 MZR851974:MZV851976 NJN851974:NJR851976 NTJ851974:NTN851976 ODF851974:ODJ851976 ONB851974:ONF851976 OWX851974:OXB851976 PGT851974:PGX851976 PQP851974:PQT851976 QAL851974:QAP851976 QKH851974:QKL851976 QUD851974:QUH851976 RDZ851974:RED851976 RNV851974:RNZ851976 RXR851974:RXV851976 SHN851974:SHR851976 SRJ851974:SRN851976 TBF851974:TBJ851976 TLB851974:TLF851976 TUX851974:TVB851976 UET851974:UEX851976 UOP851974:UOT851976 UYL851974:UYP851976 VIH851974:VIL851976 VSD851974:VSH851976 WBZ851974:WCD851976 WLV851974:WLZ851976 WVR851974:WVV851976 J917510:N917512 JF917510:JJ917512 TB917510:TF917512 ACX917510:ADB917512 AMT917510:AMX917512 AWP917510:AWT917512 BGL917510:BGP917512 BQH917510:BQL917512 CAD917510:CAH917512 CJZ917510:CKD917512 CTV917510:CTZ917512 DDR917510:DDV917512 DNN917510:DNR917512 DXJ917510:DXN917512 EHF917510:EHJ917512 ERB917510:ERF917512 FAX917510:FBB917512 FKT917510:FKX917512 FUP917510:FUT917512 GEL917510:GEP917512 GOH917510:GOL917512 GYD917510:GYH917512 HHZ917510:HID917512 HRV917510:HRZ917512 IBR917510:IBV917512 ILN917510:ILR917512 IVJ917510:IVN917512 JFF917510:JFJ917512 JPB917510:JPF917512 JYX917510:JZB917512 KIT917510:KIX917512 KSP917510:KST917512 LCL917510:LCP917512 LMH917510:LML917512 LWD917510:LWH917512 MFZ917510:MGD917512 MPV917510:MPZ917512 MZR917510:MZV917512 NJN917510:NJR917512 NTJ917510:NTN917512 ODF917510:ODJ917512 ONB917510:ONF917512 OWX917510:OXB917512 PGT917510:PGX917512 PQP917510:PQT917512 QAL917510:QAP917512 QKH917510:QKL917512 QUD917510:QUH917512 RDZ917510:RED917512 RNV917510:RNZ917512 RXR917510:RXV917512 SHN917510:SHR917512 SRJ917510:SRN917512 TBF917510:TBJ917512 TLB917510:TLF917512 TUX917510:TVB917512 UET917510:UEX917512 UOP917510:UOT917512 UYL917510:UYP917512 VIH917510:VIL917512 VSD917510:VSH917512 WBZ917510:WCD917512 WLV917510:WLZ917512 WVR917510:WVV917512 J983046:N983048 JF983046:JJ983048 TB983046:TF983048 ACX983046:ADB983048 AMT983046:AMX983048 AWP983046:AWT983048 BGL983046:BGP983048 BQH983046:BQL983048 CAD983046:CAH983048 CJZ983046:CKD983048 CTV983046:CTZ983048 DDR983046:DDV983048 DNN983046:DNR983048 DXJ983046:DXN983048 EHF983046:EHJ983048 ERB983046:ERF983048 FAX983046:FBB983048 FKT983046:FKX983048 FUP983046:FUT983048 GEL983046:GEP983048 GOH983046:GOL983048 GYD983046:GYH983048 HHZ983046:HID983048 HRV983046:HRZ983048 IBR983046:IBV983048 ILN983046:ILR983048 IVJ983046:IVN983048 JFF983046:JFJ983048 JPB983046:JPF983048 JYX983046:JZB983048 KIT983046:KIX983048 KSP983046:KST983048 LCL983046:LCP983048 LMH983046:LML983048 LWD983046:LWH983048 MFZ983046:MGD983048 MPV983046:MPZ983048 MZR983046:MZV983048 NJN983046:NJR983048 NTJ983046:NTN983048 ODF983046:ODJ983048 ONB983046:ONF983048 OWX983046:OXB983048 PGT983046:PGX983048 PQP983046:PQT983048 QAL983046:QAP983048 QKH983046:QKL983048 QUD983046:QUH983048 RDZ983046:RED983048 RNV983046:RNZ983048 RXR983046:RXV983048 SHN983046:SHR983048 SRJ983046:SRN983048 TBF983046:TBJ983048 TLB983046:TLF983048 TUX983046:TVB983048 UET983046:UEX983048 UOP983046:UOT983048 UYL983046:UYP983048 VIH983046:VIL983048 VSD983046:VSH983048 WBZ983046:WCD983048 WLV983046:WLZ983048 WVR983046:WVV983048 J10:N10 JF10:JJ10 TB10:TF10 ACX10:ADB10 AMT10:AMX10 AWP10:AWT10 BGL10:BGP10 BQH10:BQL10 CAD10:CAH10 CJZ10:CKD10 CTV10:CTZ10 DDR10:DDV10 DNN10:DNR10 DXJ10:DXN10 EHF10:EHJ10 ERB10:ERF10 FAX10:FBB10 FKT10:FKX10 FUP10:FUT10 GEL10:GEP10 GOH10:GOL10 GYD10:GYH10 HHZ10:HID10 HRV10:HRZ10 IBR10:IBV10 ILN10:ILR10 IVJ10:IVN10 JFF10:JFJ10 JPB10:JPF10 JYX10:JZB10 KIT10:KIX10 KSP10:KST10 LCL10:LCP10 LMH10:LML10 LWD10:LWH10 MFZ10:MGD10 MPV10:MPZ10 MZR10:MZV10 NJN10:NJR10 NTJ10:NTN10 ODF10:ODJ10 ONB10:ONF10 OWX10:OXB10 PGT10:PGX10 PQP10:PQT10 QAL10:QAP10 QKH10:QKL10 QUD10:QUH10 RDZ10:RED10 RNV10:RNZ10 RXR10:RXV10 SHN10:SHR10 SRJ10:SRN10 TBF10:TBJ10 TLB10:TLF10 TUX10:TVB10 UET10:UEX10 UOP10:UOT10 UYL10:UYP10 VIH10:VIL10 VSD10:VSH10 WBZ10:WCD10 WLV10:WLZ10 WVR10:WVV10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xr:uid="{8B827775-274F-40A8-BA3E-915FA3336CD8}">
      <formula1>$B$190:$B$192</formula1>
    </dataValidation>
    <dataValidation type="list" allowBlank="1" showInputMessage="1" showErrorMessage="1" sqref="G6:I8 JC6:JE8 SY6:TA8 ACU6:ACW8 AMQ6:AMS8 AWM6:AWO8 BGI6:BGK8 BQE6:BQG8 CAA6:CAC8 CJW6:CJY8 CTS6:CTU8 DDO6:DDQ8 DNK6:DNM8 DXG6:DXI8 EHC6:EHE8 EQY6:ERA8 FAU6:FAW8 FKQ6:FKS8 FUM6:FUO8 GEI6:GEK8 GOE6:GOG8 GYA6:GYC8 HHW6:HHY8 HRS6:HRU8 IBO6:IBQ8 ILK6:ILM8 IVG6:IVI8 JFC6:JFE8 JOY6:JPA8 JYU6:JYW8 KIQ6:KIS8 KSM6:KSO8 LCI6:LCK8 LME6:LMG8 LWA6:LWC8 MFW6:MFY8 MPS6:MPU8 MZO6:MZQ8 NJK6:NJM8 NTG6:NTI8 ODC6:ODE8 OMY6:ONA8 OWU6:OWW8 PGQ6:PGS8 PQM6:PQO8 QAI6:QAK8 QKE6:QKG8 QUA6:QUC8 RDW6:RDY8 RNS6:RNU8 RXO6:RXQ8 SHK6:SHM8 SRG6:SRI8 TBC6:TBE8 TKY6:TLA8 TUU6:TUW8 UEQ6:UES8 UOM6:UOO8 UYI6:UYK8 VIE6:VIG8 VSA6:VSC8 WBW6:WBY8 WLS6:WLU8 WVO6:WVQ8 G65542:I65544 JC65542:JE65544 SY65542:TA65544 ACU65542:ACW65544 AMQ65542:AMS65544 AWM65542:AWO65544 BGI65542:BGK65544 BQE65542:BQG65544 CAA65542:CAC65544 CJW65542:CJY65544 CTS65542:CTU65544 DDO65542:DDQ65544 DNK65542:DNM65544 DXG65542:DXI65544 EHC65542:EHE65544 EQY65542:ERA65544 FAU65542:FAW65544 FKQ65542:FKS65544 FUM65542:FUO65544 GEI65542:GEK65544 GOE65542:GOG65544 GYA65542:GYC65544 HHW65542:HHY65544 HRS65542:HRU65544 IBO65542:IBQ65544 ILK65542:ILM65544 IVG65542:IVI65544 JFC65542:JFE65544 JOY65542:JPA65544 JYU65542:JYW65544 KIQ65542:KIS65544 KSM65542:KSO65544 LCI65542:LCK65544 LME65542:LMG65544 LWA65542:LWC65544 MFW65542:MFY65544 MPS65542:MPU65544 MZO65542:MZQ65544 NJK65542:NJM65544 NTG65542:NTI65544 ODC65542:ODE65544 OMY65542:ONA65544 OWU65542:OWW65544 PGQ65542:PGS65544 PQM65542:PQO65544 QAI65542:QAK65544 QKE65542:QKG65544 QUA65542:QUC65544 RDW65542:RDY65544 RNS65542:RNU65544 RXO65542:RXQ65544 SHK65542:SHM65544 SRG65542:SRI65544 TBC65542:TBE65544 TKY65542:TLA65544 TUU65542:TUW65544 UEQ65542:UES65544 UOM65542:UOO65544 UYI65542:UYK65544 VIE65542:VIG65544 VSA65542:VSC65544 WBW65542:WBY65544 WLS65542:WLU65544 WVO65542:WVQ65544 G131078:I131080 JC131078:JE131080 SY131078:TA131080 ACU131078:ACW131080 AMQ131078:AMS131080 AWM131078:AWO131080 BGI131078:BGK131080 BQE131078:BQG131080 CAA131078:CAC131080 CJW131078:CJY131080 CTS131078:CTU131080 DDO131078:DDQ131080 DNK131078:DNM131080 DXG131078:DXI131080 EHC131078:EHE131080 EQY131078:ERA131080 FAU131078:FAW131080 FKQ131078:FKS131080 FUM131078:FUO131080 GEI131078:GEK131080 GOE131078:GOG131080 GYA131078:GYC131080 HHW131078:HHY131080 HRS131078:HRU131080 IBO131078:IBQ131080 ILK131078:ILM131080 IVG131078:IVI131080 JFC131078:JFE131080 JOY131078:JPA131080 JYU131078:JYW131080 KIQ131078:KIS131080 KSM131078:KSO131080 LCI131078:LCK131080 LME131078:LMG131080 LWA131078:LWC131080 MFW131078:MFY131080 MPS131078:MPU131080 MZO131078:MZQ131080 NJK131078:NJM131080 NTG131078:NTI131080 ODC131078:ODE131080 OMY131078:ONA131080 OWU131078:OWW131080 PGQ131078:PGS131080 PQM131078:PQO131080 QAI131078:QAK131080 QKE131078:QKG131080 QUA131078:QUC131080 RDW131078:RDY131080 RNS131078:RNU131080 RXO131078:RXQ131080 SHK131078:SHM131080 SRG131078:SRI131080 TBC131078:TBE131080 TKY131078:TLA131080 TUU131078:TUW131080 UEQ131078:UES131080 UOM131078:UOO131080 UYI131078:UYK131080 VIE131078:VIG131080 VSA131078:VSC131080 WBW131078:WBY131080 WLS131078:WLU131080 WVO131078:WVQ131080 G196614:I196616 JC196614:JE196616 SY196614:TA196616 ACU196614:ACW196616 AMQ196614:AMS196616 AWM196614:AWO196616 BGI196614:BGK196616 BQE196614:BQG196616 CAA196614:CAC196616 CJW196614:CJY196616 CTS196614:CTU196616 DDO196614:DDQ196616 DNK196614:DNM196616 DXG196614:DXI196616 EHC196614:EHE196616 EQY196614:ERA196616 FAU196614:FAW196616 FKQ196614:FKS196616 FUM196614:FUO196616 GEI196614:GEK196616 GOE196614:GOG196616 GYA196614:GYC196616 HHW196614:HHY196616 HRS196614:HRU196616 IBO196614:IBQ196616 ILK196614:ILM196616 IVG196614:IVI196616 JFC196614:JFE196616 JOY196614:JPA196616 JYU196614:JYW196616 KIQ196614:KIS196616 KSM196614:KSO196616 LCI196614:LCK196616 LME196614:LMG196616 LWA196614:LWC196616 MFW196614:MFY196616 MPS196614:MPU196616 MZO196614:MZQ196616 NJK196614:NJM196616 NTG196614:NTI196616 ODC196614:ODE196616 OMY196614:ONA196616 OWU196614:OWW196616 PGQ196614:PGS196616 PQM196614:PQO196616 QAI196614:QAK196616 QKE196614:QKG196616 QUA196614:QUC196616 RDW196614:RDY196616 RNS196614:RNU196616 RXO196614:RXQ196616 SHK196614:SHM196616 SRG196614:SRI196616 TBC196614:TBE196616 TKY196614:TLA196616 TUU196614:TUW196616 UEQ196614:UES196616 UOM196614:UOO196616 UYI196614:UYK196616 VIE196614:VIG196616 VSA196614:VSC196616 WBW196614:WBY196616 WLS196614:WLU196616 WVO196614:WVQ196616 G262150:I262152 JC262150:JE262152 SY262150:TA262152 ACU262150:ACW262152 AMQ262150:AMS262152 AWM262150:AWO262152 BGI262150:BGK262152 BQE262150:BQG262152 CAA262150:CAC262152 CJW262150:CJY262152 CTS262150:CTU262152 DDO262150:DDQ262152 DNK262150:DNM262152 DXG262150:DXI262152 EHC262150:EHE262152 EQY262150:ERA262152 FAU262150:FAW262152 FKQ262150:FKS262152 FUM262150:FUO262152 GEI262150:GEK262152 GOE262150:GOG262152 GYA262150:GYC262152 HHW262150:HHY262152 HRS262150:HRU262152 IBO262150:IBQ262152 ILK262150:ILM262152 IVG262150:IVI262152 JFC262150:JFE262152 JOY262150:JPA262152 JYU262150:JYW262152 KIQ262150:KIS262152 KSM262150:KSO262152 LCI262150:LCK262152 LME262150:LMG262152 LWA262150:LWC262152 MFW262150:MFY262152 MPS262150:MPU262152 MZO262150:MZQ262152 NJK262150:NJM262152 NTG262150:NTI262152 ODC262150:ODE262152 OMY262150:ONA262152 OWU262150:OWW262152 PGQ262150:PGS262152 PQM262150:PQO262152 QAI262150:QAK262152 QKE262150:QKG262152 QUA262150:QUC262152 RDW262150:RDY262152 RNS262150:RNU262152 RXO262150:RXQ262152 SHK262150:SHM262152 SRG262150:SRI262152 TBC262150:TBE262152 TKY262150:TLA262152 TUU262150:TUW262152 UEQ262150:UES262152 UOM262150:UOO262152 UYI262150:UYK262152 VIE262150:VIG262152 VSA262150:VSC262152 WBW262150:WBY262152 WLS262150:WLU262152 WVO262150:WVQ262152 G327686:I327688 JC327686:JE327688 SY327686:TA327688 ACU327686:ACW327688 AMQ327686:AMS327688 AWM327686:AWO327688 BGI327686:BGK327688 BQE327686:BQG327688 CAA327686:CAC327688 CJW327686:CJY327688 CTS327686:CTU327688 DDO327686:DDQ327688 DNK327686:DNM327688 DXG327686:DXI327688 EHC327686:EHE327688 EQY327686:ERA327688 FAU327686:FAW327688 FKQ327686:FKS327688 FUM327686:FUO327688 GEI327686:GEK327688 GOE327686:GOG327688 GYA327686:GYC327688 HHW327686:HHY327688 HRS327686:HRU327688 IBO327686:IBQ327688 ILK327686:ILM327688 IVG327686:IVI327688 JFC327686:JFE327688 JOY327686:JPA327688 JYU327686:JYW327688 KIQ327686:KIS327688 KSM327686:KSO327688 LCI327686:LCK327688 LME327686:LMG327688 LWA327686:LWC327688 MFW327686:MFY327688 MPS327686:MPU327688 MZO327686:MZQ327688 NJK327686:NJM327688 NTG327686:NTI327688 ODC327686:ODE327688 OMY327686:ONA327688 OWU327686:OWW327688 PGQ327686:PGS327688 PQM327686:PQO327688 QAI327686:QAK327688 QKE327686:QKG327688 QUA327686:QUC327688 RDW327686:RDY327688 RNS327686:RNU327688 RXO327686:RXQ327688 SHK327686:SHM327688 SRG327686:SRI327688 TBC327686:TBE327688 TKY327686:TLA327688 TUU327686:TUW327688 UEQ327686:UES327688 UOM327686:UOO327688 UYI327686:UYK327688 VIE327686:VIG327688 VSA327686:VSC327688 WBW327686:WBY327688 WLS327686:WLU327688 WVO327686:WVQ327688 G393222:I393224 JC393222:JE393224 SY393222:TA393224 ACU393222:ACW393224 AMQ393222:AMS393224 AWM393222:AWO393224 BGI393222:BGK393224 BQE393222:BQG393224 CAA393222:CAC393224 CJW393222:CJY393224 CTS393222:CTU393224 DDO393222:DDQ393224 DNK393222:DNM393224 DXG393222:DXI393224 EHC393222:EHE393224 EQY393222:ERA393224 FAU393222:FAW393224 FKQ393222:FKS393224 FUM393222:FUO393224 GEI393222:GEK393224 GOE393222:GOG393224 GYA393222:GYC393224 HHW393222:HHY393224 HRS393222:HRU393224 IBO393222:IBQ393224 ILK393222:ILM393224 IVG393222:IVI393224 JFC393222:JFE393224 JOY393222:JPA393224 JYU393222:JYW393224 KIQ393222:KIS393224 KSM393222:KSO393224 LCI393222:LCK393224 LME393222:LMG393224 LWA393222:LWC393224 MFW393222:MFY393224 MPS393222:MPU393224 MZO393222:MZQ393224 NJK393222:NJM393224 NTG393222:NTI393224 ODC393222:ODE393224 OMY393222:ONA393224 OWU393222:OWW393224 PGQ393222:PGS393224 PQM393222:PQO393224 QAI393222:QAK393224 QKE393222:QKG393224 QUA393222:QUC393224 RDW393222:RDY393224 RNS393222:RNU393224 RXO393222:RXQ393224 SHK393222:SHM393224 SRG393222:SRI393224 TBC393222:TBE393224 TKY393222:TLA393224 TUU393222:TUW393224 UEQ393222:UES393224 UOM393222:UOO393224 UYI393222:UYK393224 VIE393222:VIG393224 VSA393222:VSC393224 WBW393222:WBY393224 WLS393222:WLU393224 WVO393222:WVQ393224 G458758:I458760 JC458758:JE458760 SY458758:TA458760 ACU458758:ACW458760 AMQ458758:AMS458760 AWM458758:AWO458760 BGI458758:BGK458760 BQE458758:BQG458760 CAA458758:CAC458760 CJW458758:CJY458760 CTS458758:CTU458760 DDO458758:DDQ458760 DNK458758:DNM458760 DXG458758:DXI458760 EHC458758:EHE458760 EQY458758:ERA458760 FAU458758:FAW458760 FKQ458758:FKS458760 FUM458758:FUO458760 GEI458758:GEK458760 GOE458758:GOG458760 GYA458758:GYC458760 HHW458758:HHY458760 HRS458758:HRU458760 IBO458758:IBQ458760 ILK458758:ILM458760 IVG458758:IVI458760 JFC458758:JFE458760 JOY458758:JPA458760 JYU458758:JYW458760 KIQ458758:KIS458760 KSM458758:KSO458760 LCI458758:LCK458760 LME458758:LMG458760 LWA458758:LWC458760 MFW458758:MFY458760 MPS458758:MPU458760 MZO458758:MZQ458760 NJK458758:NJM458760 NTG458758:NTI458760 ODC458758:ODE458760 OMY458758:ONA458760 OWU458758:OWW458760 PGQ458758:PGS458760 PQM458758:PQO458760 QAI458758:QAK458760 QKE458758:QKG458760 QUA458758:QUC458760 RDW458758:RDY458760 RNS458758:RNU458760 RXO458758:RXQ458760 SHK458758:SHM458760 SRG458758:SRI458760 TBC458758:TBE458760 TKY458758:TLA458760 TUU458758:TUW458760 UEQ458758:UES458760 UOM458758:UOO458760 UYI458758:UYK458760 VIE458758:VIG458760 VSA458758:VSC458760 WBW458758:WBY458760 WLS458758:WLU458760 WVO458758:WVQ458760 G524294:I524296 JC524294:JE524296 SY524294:TA524296 ACU524294:ACW524296 AMQ524294:AMS524296 AWM524294:AWO524296 BGI524294:BGK524296 BQE524294:BQG524296 CAA524294:CAC524296 CJW524294:CJY524296 CTS524294:CTU524296 DDO524294:DDQ524296 DNK524294:DNM524296 DXG524294:DXI524296 EHC524294:EHE524296 EQY524294:ERA524296 FAU524294:FAW524296 FKQ524294:FKS524296 FUM524294:FUO524296 GEI524294:GEK524296 GOE524294:GOG524296 GYA524294:GYC524296 HHW524294:HHY524296 HRS524294:HRU524296 IBO524294:IBQ524296 ILK524294:ILM524296 IVG524294:IVI524296 JFC524294:JFE524296 JOY524294:JPA524296 JYU524294:JYW524296 KIQ524294:KIS524296 KSM524294:KSO524296 LCI524294:LCK524296 LME524294:LMG524296 LWA524294:LWC524296 MFW524294:MFY524296 MPS524294:MPU524296 MZO524294:MZQ524296 NJK524294:NJM524296 NTG524294:NTI524296 ODC524294:ODE524296 OMY524294:ONA524296 OWU524294:OWW524296 PGQ524294:PGS524296 PQM524294:PQO524296 QAI524294:QAK524296 QKE524294:QKG524296 QUA524294:QUC524296 RDW524294:RDY524296 RNS524294:RNU524296 RXO524294:RXQ524296 SHK524294:SHM524296 SRG524294:SRI524296 TBC524294:TBE524296 TKY524294:TLA524296 TUU524294:TUW524296 UEQ524294:UES524296 UOM524294:UOO524296 UYI524294:UYK524296 VIE524294:VIG524296 VSA524294:VSC524296 WBW524294:WBY524296 WLS524294:WLU524296 WVO524294:WVQ524296 G589830:I589832 JC589830:JE589832 SY589830:TA589832 ACU589830:ACW589832 AMQ589830:AMS589832 AWM589830:AWO589832 BGI589830:BGK589832 BQE589830:BQG589832 CAA589830:CAC589832 CJW589830:CJY589832 CTS589830:CTU589832 DDO589830:DDQ589832 DNK589830:DNM589832 DXG589830:DXI589832 EHC589830:EHE589832 EQY589830:ERA589832 FAU589830:FAW589832 FKQ589830:FKS589832 FUM589830:FUO589832 GEI589830:GEK589832 GOE589830:GOG589832 GYA589830:GYC589832 HHW589830:HHY589832 HRS589830:HRU589832 IBO589830:IBQ589832 ILK589830:ILM589832 IVG589830:IVI589832 JFC589830:JFE589832 JOY589830:JPA589832 JYU589830:JYW589832 KIQ589830:KIS589832 KSM589830:KSO589832 LCI589830:LCK589832 LME589830:LMG589832 LWA589830:LWC589832 MFW589830:MFY589832 MPS589830:MPU589832 MZO589830:MZQ589832 NJK589830:NJM589832 NTG589830:NTI589832 ODC589830:ODE589832 OMY589830:ONA589832 OWU589830:OWW589832 PGQ589830:PGS589832 PQM589830:PQO589832 QAI589830:QAK589832 QKE589830:QKG589832 QUA589830:QUC589832 RDW589830:RDY589832 RNS589830:RNU589832 RXO589830:RXQ589832 SHK589830:SHM589832 SRG589830:SRI589832 TBC589830:TBE589832 TKY589830:TLA589832 TUU589830:TUW589832 UEQ589830:UES589832 UOM589830:UOO589832 UYI589830:UYK589832 VIE589830:VIG589832 VSA589830:VSC589832 WBW589830:WBY589832 WLS589830:WLU589832 WVO589830:WVQ589832 G655366:I655368 JC655366:JE655368 SY655366:TA655368 ACU655366:ACW655368 AMQ655366:AMS655368 AWM655366:AWO655368 BGI655366:BGK655368 BQE655366:BQG655368 CAA655366:CAC655368 CJW655366:CJY655368 CTS655366:CTU655368 DDO655366:DDQ655368 DNK655366:DNM655368 DXG655366:DXI655368 EHC655366:EHE655368 EQY655366:ERA655368 FAU655366:FAW655368 FKQ655366:FKS655368 FUM655366:FUO655368 GEI655366:GEK655368 GOE655366:GOG655368 GYA655366:GYC655368 HHW655366:HHY655368 HRS655366:HRU655368 IBO655366:IBQ655368 ILK655366:ILM655368 IVG655366:IVI655368 JFC655366:JFE655368 JOY655366:JPA655368 JYU655366:JYW655368 KIQ655366:KIS655368 KSM655366:KSO655368 LCI655366:LCK655368 LME655366:LMG655368 LWA655366:LWC655368 MFW655366:MFY655368 MPS655366:MPU655368 MZO655366:MZQ655368 NJK655366:NJM655368 NTG655366:NTI655368 ODC655366:ODE655368 OMY655366:ONA655368 OWU655366:OWW655368 PGQ655366:PGS655368 PQM655366:PQO655368 QAI655366:QAK655368 QKE655366:QKG655368 QUA655366:QUC655368 RDW655366:RDY655368 RNS655366:RNU655368 RXO655366:RXQ655368 SHK655366:SHM655368 SRG655366:SRI655368 TBC655366:TBE655368 TKY655366:TLA655368 TUU655366:TUW655368 UEQ655366:UES655368 UOM655366:UOO655368 UYI655366:UYK655368 VIE655366:VIG655368 VSA655366:VSC655368 WBW655366:WBY655368 WLS655366:WLU655368 WVO655366:WVQ655368 G720902:I720904 JC720902:JE720904 SY720902:TA720904 ACU720902:ACW720904 AMQ720902:AMS720904 AWM720902:AWO720904 BGI720902:BGK720904 BQE720902:BQG720904 CAA720902:CAC720904 CJW720902:CJY720904 CTS720902:CTU720904 DDO720902:DDQ720904 DNK720902:DNM720904 DXG720902:DXI720904 EHC720902:EHE720904 EQY720902:ERA720904 FAU720902:FAW720904 FKQ720902:FKS720904 FUM720902:FUO720904 GEI720902:GEK720904 GOE720902:GOG720904 GYA720902:GYC720904 HHW720902:HHY720904 HRS720902:HRU720904 IBO720902:IBQ720904 ILK720902:ILM720904 IVG720902:IVI720904 JFC720902:JFE720904 JOY720902:JPA720904 JYU720902:JYW720904 KIQ720902:KIS720904 KSM720902:KSO720904 LCI720902:LCK720904 LME720902:LMG720904 LWA720902:LWC720904 MFW720902:MFY720904 MPS720902:MPU720904 MZO720902:MZQ720904 NJK720902:NJM720904 NTG720902:NTI720904 ODC720902:ODE720904 OMY720902:ONA720904 OWU720902:OWW720904 PGQ720902:PGS720904 PQM720902:PQO720904 QAI720902:QAK720904 QKE720902:QKG720904 QUA720902:QUC720904 RDW720902:RDY720904 RNS720902:RNU720904 RXO720902:RXQ720904 SHK720902:SHM720904 SRG720902:SRI720904 TBC720902:TBE720904 TKY720902:TLA720904 TUU720902:TUW720904 UEQ720902:UES720904 UOM720902:UOO720904 UYI720902:UYK720904 VIE720902:VIG720904 VSA720902:VSC720904 WBW720902:WBY720904 WLS720902:WLU720904 WVO720902:WVQ720904 G786438:I786440 JC786438:JE786440 SY786438:TA786440 ACU786438:ACW786440 AMQ786438:AMS786440 AWM786438:AWO786440 BGI786438:BGK786440 BQE786438:BQG786440 CAA786438:CAC786440 CJW786438:CJY786440 CTS786438:CTU786440 DDO786438:DDQ786440 DNK786438:DNM786440 DXG786438:DXI786440 EHC786438:EHE786440 EQY786438:ERA786440 FAU786438:FAW786440 FKQ786438:FKS786440 FUM786438:FUO786440 GEI786438:GEK786440 GOE786438:GOG786440 GYA786438:GYC786440 HHW786438:HHY786440 HRS786438:HRU786440 IBO786438:IBQ786440 ILK786438:ILM786440 IVG786438:IVI786440 JFC786438:JFE786440 JOY786438:JPA786440 JYU786438:JYW786440 KIQ786438:KIS786440 KSM786438:KSO786440 LCI786438:LCK786440 LME786438:LMG786440 LWA786438:LWC786440 MFW786438:MFY786440 MPS786438:MPU786440 MZO786438:MZQ786440 NJK786438:NJM786440 NTG786438:NTI786440 ODC786438:ODE786440 OMY786438:ONA786440 OWU786438:OWW786440 PGQ786438:PGS786440 PQM786438:PQO786440 QAI786438:QAK786440 QKE786438:QKG786440 QUA786438:QUC786440 RDW786438:RDY786440 RNS786438:RNU786440 RXO786438:RXQ786440 SHK786438:SHM786440 SRG786438:SRI786440 TBC786438:TBE786440 TKY786438:TLA786440 TUU786438:TUW786440 UEQ786438:UES786440 UOM786438:UOO786440 UYI786438:UYK786440 VIE786438:VIG786440 VSA786438:VSC786440 WBW786438:WBY786440 WLS786438:WLU786440 WVO786438:WVQ786440 G851974:I851976 JC851974:JE851976 SY851974:TA851976 ACU851974:ACW851976 AMQ851974:AMS851976 AWM851974:AWO851976 BGI851974:BGK851976 BQE851974:BQG851976 CAA851974:CAC851976 CJW851974:CJY851976 CTS851974:CTU851976 DDO851974:DDQ851976 DNK851974:DNM851976 DXG851974:DXI851976 EHC851974:EHE851976 EQY851974:ERA851976 FAU851974:FAW851976 FKQ851974:FKS851976 FUM851974:FUO851976 GEI851974:GEK851976 GOE851974:GOG851976 GYA851974:GYC851976 HHW851974:HHY851976 HRS851974:HRU851976 IBO851974:IBQ851976 ILK851974:ILM851976 IVG851974:IVI851976 JFC851974:JFE851976 JOY851974:JPA851976 JYU851974:JYW851976 KIQ851974:KIS851976 KSM851974:KSO851976 LCI851974:LCK851976 LME851974:LMG851976 LWA851974:LWC851976 MFW851974:MFY851976 MPS851974:MPU851976 MZO851974:MZQ851976 NJK851974:NJM851976 NTG851974:NTI851976 ODC851974:ODE851976 OMY851974:ONA851976 OWU851974:OWW851976 PGQ851974:PGS851976 PQM851974:PQO851976 QAI851974:QAK851976 QKE851974:QKG851976 QUA851974:QUC851976 RDW851974:RDY851976 RNS851974:RNU851976 RXO851974:RXQ851976 SHK851974:SHM851976 SRG851974:SRI851976 TBC851974:TBE851976 TKY851974:TLA851976 TUU851974:TUW851976 UEQ851974:UES851976 UOM851974:UOO851976 UYI851974:UYK851976 VIE851974:VIG851976 VSA851974:VSC851976 WBW851974:WBY851976 WLS851974:WLU851976 WVO851974:WVQ851976 G917510:I917512 JC917510:JE917512 SY917510:TA917512 ACU917510:ACW917512 AMQ917510:AMS917512 AWM917510:AWO917512 BGI917510:BGK917512 BQE917510:BQG917512 CAA917510:CAC917512 CJW917510:CJY917512 CTS917510:CTU917512 DDO917510:DDQ917512 DNK917510:DNM917512 DXG917510:DXI917512 EHC917510:EHE917512 EQY917510:ERA917512 FAU917510:FAW917512 FKQ917510:FKS917512 FUM917510:FUO917512 GEI917510:GEK917512 GOE917510:GOG917512 GYA917510:GYC917512 HHW917510:HHY917512 HRS917510:HRU917512 IBO917510:IBQ917512 ILK917510:ILM917512 IVG917510:IVI917512 JFC917510:JFE917512 JOY917510:JPA917512 JYU917510:JYW917512 KIQ917510:KIS917512 KSM917510:KSO917512 LCI917510:LCK917512 LME917510:LMG917512 LWA917510:LWC917512 MFW917510:MFY917512 MPS917510:MPU917512 MZO917510:MZQ917512 NJK917510:NJM917512 NTG917510:NTI917512 ODC917510:ODE917512 OMY917510:ONA917512 OWU917510:OWW917512 PGQ917510:PGS917512 PQM917510:PQO917512 QAI917510:QAK917512 QKE917510:QKG917512 QUA917510:QUC917512 RDW917510:RDY917512 RNS917510:RNU917512 RXO917510:RXQ917512 SHK917510:SHM917512 SRG917510:SRI917512 TBC917510:TBE917512 TKY917510:TLA917512 TUU917510:TUW917512 UEQ917510:UES917512 UOM917510:UOO917512 UYI917510:UYK917512 VIE917510:VIG917512 VSA917510:VSC917512 WBW917510:WBY917512 WLS917510:WLU917512 WVO917510:WVQ917512 G983046:I983048 JC983046:JE983048 SY983046:TA983048 ACU983046:ACW983048 AMQ983046:AMS983048 AWM983046:AWO983048 BGI983046:BGK983048 BQE983046:BQG983048 CAA983046:CAC983048 CJW983046:CJY983048 CTS983046:CTU983048 DDO983046:DDQ983048 DNK983046:DNM983048 DXG983046:DXI983048 EHC983046:EHE983048 EQY983046:ERA983048 FAU983046:FAW983048 FKQ983046:FKS983048 FUM983046:FUO983048 GEI983046:GEK983048 GOE983046:GOG983048 GYA983046:GYC983048 HHW983046:HHY983048 HRS983046:HRU983048 IBO983046:IBQ983048 ILK983046:ILM983048 IVG983046:IVI983048 JFC983046:JFE983048 JOY983046:JPA983048 JYU983046:JYW983048 KIQ983046:KIS983048 KSM983046:KSO983048 LCI983046:LCK983048 LME983046:LMG983048 LWA983046:LWC983048 MFW983046:MFY983048 MPS983046:MPU983048 MZO983046:MZQ983048 NJK983046:NJM983048 NTG983046:NTI983048 ODC983046:ODE983048 OMY983046:ONA983048 OWU983046:OWW983048 PGQ983046:PGS983048 PQM983046:PQO983048 QAI983046:QAK983048 QKE983046:QKG983048 QUA983046:QUC983048 RDW983046:RDY983048 RNS983046:RNU983048 RXO983046:RXQ983048 SHK983046:SHM983048 SRG983046:SRI983048 TBC983046:TBE983048 TKY983046:TLA983048 TUU983046:TUW983048 UEQ983046:UES983048 UOM983046:UOO983048 UYI983046:UYK983048 VIE983046:VIG983048 VSA983046:VSC983048 WBW983046:WBY983048 WLS983046:WLU983048 WVO983046:WVQ983048 G10:I10 JC10:JE10 SY10:TA10 ACU10:ACW10 AMQ10:AMS10 AWM10:AWO10 BGI10:BGK10 BQE10:BQG10 CAA10:CAC10 CJW10:CJY10 CTS10:CTU10 DDO10:DDQ10 DNK10:DNM10 DXG10:DXI10 EHC10:EHE10 EQY10:ERA10 FAU10:FAW10 FKQ10:FKS10 FUM10:FUO10 GEI10:GEK10 GOE10:GOG10 GYA10:GYC10 HHW10:HHY10 HRS10:HRU10 IBO10:IBQ10 ILK10:ILM10 IVG10:IVI10 JFC10:JFE10 JOY10:JPA10 JYU10:JYW10 KIQ10:KIS10 KSM10:KSO10 LCI10:LCK10 LME10:LMG10 LWA10:LWC10 MFW10:MFY10 MPS10:MPU10 MZO10:MZQ10 NJK10:NJM10 NTG10:NTI10 ODC10:ODE10 OMY10:ONA10 OWU10:OWW10 PGQ10:PGS10 PQM10:PQO10 QAI10:QAK10 QKE10:QKG10 QUA10:QUC10 RDW10:RDY10 RNS10:RNU10 RXO10:RXQ10 SHK10:SHM10 SRG10:SRI10 TBC10:TBE10 TKY10:TLA10 TUU10:TUW10 UEQ10:UES10 UOM10:UOO10 UYI10:UYK10 VIE10:VIG10 VSA10:VSC10 WBW10:WBY10 WLS10:WLU10 WVO10:WVQ10 G65546:I65546 JC65546:JE65546 SY65546:TA65546 ACU65546:ACW65546 AMQ65546:AMS65546 AWM65546:AWO65546 BGI65546:BGK65546 BQE65546:BQG65546 CAA65546:CAC65546 CJW65546:CJY65546 CTS65546:CTU65546 DDO65546:DDQ65546 DNK65546:DNM65546 DXG65546:DXI65546 EHC65546:EHE65546 EQY65546:ERA65546 FAU65546:FAW65546 FKQ65546:FKS65546 FUM65546:FUO65546 GEI65546:GEK65546 GOE65546:GOG65546 GYA65546:GYC65546 HHW65546:HHY65546 HRS65546:HRU65546 IBO65546:IBQ65546 ILK65546:ILM65546 IVG65546:IVI65546 JFC65546:JFE65546 JOY65546:JPA65546 JYU65546:JYW65546 KIQ65546:KIS65546 KSM65546:KSO65546 LCI65546:LCK65546 LME65546:LMG65546 LWA65546:LWC65546 MFW65546:MFY65546 MPS65546:MPU65546 MZO65546:MZQ65546 NJK65546:NJM65546 NTG65546:NTI65546 ODC65546:ODE65546 OMY65546:ONA65546 OWU65546:OWW65546 PGQ65546:PGS65546 PQM65546:PQO65546 QAI65546:QAK65546 QKE65546:QKG65546 QUA65546:QUC65546 RDW65546:RDY65546 RNS65546:RNU65546 RXO65546:RXQ65546 SHK65546:SHM65546 SRG65546:SRI65546 TBC65546:TBE65546 TKY65546:TLA65546 TUU65546:TUW65546 UEQ65546:UES65546 UOM65546:UOO65546 UYI65546:UYK65546 VIE65546:VIG65546 VSA65546:VSC65546 WBW65546:WBY65546 WLS65546:WLU65546 WVO65546:WVQ65546 G131082:I131082 JC131082:JE131082 SY131082:TA131082 ACU131082:ACW131082 AMQ131082:AMS131082 AWM131082:AWO131082 BGI131082:BGK131082 BQE131082:BQG131082 CAA131082:CAC131082 CJW131082:CJY131082 CTS131082:CTU131082 DDO131082:DDQ131082 DNK131082:DNM131082 DXG131082:DXI131082 EHC131082:EHE131082 EQY131082:ERA131082 FAU131082:FAW131082 FKQ131082:FKS131082 FUM131082:FUO131082 GEI131082:GEK131082 GOE131082:GOG131082 GYA131082:GYC131082 HHW131082:HHY131082 HRS131082:HRU131082 IBO131082:IBQ131082 ILK131082:ILM131082 IVG131082:IVI131082 JFC131082:JFE131082 JOY131082:JPA131082 JYU131082:JYW131082 KIQ131082:KIS131082 KSM131082:KSO131082 LCI131082:LCK131082 LME131082:LMG131082 LWA131082:LWC131082 MFW131082:MFY131082 MPS131082:MPU131082 MZO131082:MZQ131082 NJK131082:NJM131082 NTG131082:NTI131082 ODC131082:ODE131082 OMY131082:ONA131082 OWU131082:OWW131082 PGQ131082:PGS131082 PQM131082:PQO131082 QAI131082:QAK131082 QKE131082:QKG131082 QUA131082:QUC131082 RDW131082:RDY131082 RNS131082:RNU131082 RXO131082:RXQ131082 SHK131082:SHM131082 SRG131082:SRI131082 TBC131082:TBE131082 TKY131082:TLA131082 TUU131082:TUW131082 UEQ131082:UES131082 UOM131082:UOO131082 UYI131082:UYK131082 VIE131082:VIG131082 VSA131082:VSC131082 WBW131082:WBY131082 WLS131082:WLU131082 WVO131082:WVQ131082 G196618:I196618 JC196618:JE196618 SY196618:TA196618 ACU196618:ACW196618 AMQ196618:AMS196618 AWM196618:AWO196618 BGI196618:BGK196618 BQE196618:BQG196618 CAA196618:CAC196618 CJW196618:CJY196618 CTS196618:CTU196618 DDO196618:DDQ196618 DNK196618:DNM196618 DXG196618:DXI196618 EHC196618:EHE196618 EQY196618:ERA196618 FAU196618:FAW196618 FKQ196618:FKS196618 FUM196618:FUO196618 GEI196618:GEK196618 GOE196618:GOG196618 GYA196618:GYC196618 HHW196618:HHY196618 HRS196618:HRU196618 IBO196618:IBQ196618 ILK196618:ILM196618 IVG196618:IVI196618 JFC196618:JFE196618 JOY196618:JPA196618 JYU196618:JYW196618 KIQ196618:KIS196618 KSM196618:KSO196618 LCI196618:LCK196618 LME196618:LMG196618 LWA196618:LWC196618 MFW196618:MFY196618 MPS196618:MPU196618 MZO196618:MZQ196618 NJK196618:NJM196618 NTG196618:NTI196618 ODC196618:ODE196618 OMY196618:ONA196618 OWU196618:OWW196618 PGQ196618:PGS196618 PQM196618:PQO196618 QAI196618:QAK196618 QKE196618:QKG196618 QUA196618:QUC196618 RDW196618:RDY196618 RNS196618:RNU196618 RXO196618:RXQ196618 SHK196618:SHM196618 SRG196618:SRI196618 TBC196618:TBE196618 TKY196618:TLA196618 TUU196618:TUW196618 UEQ196618:UES196618 UOM196618:UOO196618 UYI196618:UYK196618 VIE196618:VIG196618 VSA196618:VSC196618 WBW196618:WBY196618 WLS196618:WLU196618 WVO196618:WVQ196618 G262154:I262154 JC262154:JE262154 SY262154:TA262154 ACU262154:ACW262154 AMQ262154:AMS262154 AWM262154:AWO262154 BGI262154:BGK262154 BQE262154:BQG262154 CAA262154:CAC262154 CJW262154:CJY262154 CTS262154:CTU262154 DDO262154:DDQ262154 DNK262154:DNM262154 DXG262154:DXI262154 EHC262154:EHE262154 EQY262154:ERA262154 FAU262154:FAW262154 FKQ262154:FKS262154 FUM262154:FUO262154 GEI262154:GEK262154 GOE262154:GOG262154 GYA262154:GYC262154 HHW262154:HHY262154 HRS262154:HRU262154 IBO262154:IBQ262154 ILK262154:ILM262154 IVG262154:IVI262154 JFC262154:JFE262154 JOY262154:JPA262154 JYU262154:JYW262154 KIQ262154:KIS262154 KSM262154:KSO262154 LCI262154:LCK262154 LME262154:LMG262154 LWA262154:LWC262154 MFW262154:MFY262154 MPS262154:MPU262154 MZO262154:MZQ262154 NJK262154:NJM262154 NTG262154:NTI262154 ODC262154:ODE262154 OMY262154:ONA262154 OWU262154:OWW262154 PGQ262154:PGS262154 PQM262154:PQO262154 QAI262154:QAK262154 QKE262154:QKG262154 QUA262154:QUC262154 RDW262154:RDY262154 RNS262154:RNU262154 RXO262154:RXQ262154 SHK262154:SHM262154 SRG262154:SRI262154 TBC262154:TBE262154 TKY262154:TLA262154 TUU262154:TUW262154 UEQ262154:UES262154 UOM262154:UOO262154 UYI262154:UYK262154 VIE262154:VIG262154 VSA262154:VSC262154 WBW262154:WBY262154 WLS262154:WLU262154 WVO262154:WVQ262154 G327690:I327690 JC327690:JE327690 SY327690:TA327690 ACU327690:ACW327690 AMQ327690:AMS327690 AWM327690:AWO327690 BGI327690:BGK327690 BQE327690:BQG327690 CAA327690:CAC327690 CJW327690:CJY327690 CTS327690:CTU327690 DDO327690:DDQ327690 DNK327690:DNM327690 DXG327690:DXI327690 EHC327690:EHE327690 EQY327690:ERA327690 FAU327690:FAW327690 FKQ327690:FKS327690 FUM327690:FUO327690 GEI327690:GEK327690 GOE327690:GOG327690 GYA327690:GYC327690 HHW327690:HHY327690 HRS327690:HRU327690 IBO327690:IBQ327690 ILK327690:ILM327690 IVG327690:IVI327690 JFC327690:JFE327690 JOY327690:JPA327690 JYU327690:JYW327690 KIQ327690:KIS327690 KSM327690:KSO327690 LCI327690:LCK327690 LME327690:LMG327690 LWA327690:LWC327690 MFW327690:MFY327690 MPS327690:MPU327690 MZO327690:MZQ327690 NJK327690:NJM327690 NTG327690:NTI327690 ODC327690:ODE327690 OMY327690:ONA327690 OWU327690:OWW327690 PGQ327690:PGS327690 PQM327690:PQO327690 QAI327690:QAK327690 QKE327690:QKG327690 QUA327690:QUC327690 RDW327690:RDY327690 RNS327690:RNU327690 RXO327690:RXQ327690 SHK327690:SHM327690 SRG327690:SRI327690 TBC327690:TBE327690 TKY327690:TLA327690 TUU327690:TUW327690 UEQ327690:UES327690 UOM327690:UOO327690 UYI327690:UYK327690 VIE327690:VIG327690 VSA327690:VSC327690 WBW327690:WBY327690 WLS327690:WLU327690 WVO327690:WVQ327690 G393226:I393226 JC393226:JE393226 SY393226:TA393226 ACU393226:ACW393226 AMQ393226:AMS393226 AWM393226:AWO393226 BGI393226:BGK393226 BQE393226:BQG393226 CAA393226:CAC393226 CJW393226:CJY393226 CTS393226:CTU393226 DDO393226:DDQ393226 DNK393226:DNM393226 DXG393226:DXI393226 EHC393226:EHE393226 EQY393226:ERA393226 FAU393226:FAW393226 FKQ393226:FKS393226 FUM393226:FUO393226 GEI393226:GEK393226 GOE393226:GOG393226 GYA393226:GYC393226 HHW393226:HHY393226 HRS393226:HRU393226 IBO393226:IBQ393226 ILK393226:ILM393226 IVG393226:IVI393226 JFC393226:JFE393226 JOY393226:JPA393226 JYU393226:JYW393226 KIQ393226:KIS393226 KSM393226:KSO393226 LCI393226:LCK393226 LME393226:LMG393226 LWA393226:LWC393226 MFW393226:MFY393226 MPS393226:MPU393226 MZO393226:MZQ393226 NJK393226:NJM393226 NTG393226:NTI393226 ODC393226:ODE393226 OMY393226:ONA393226 OWU393226:OWW393226 PGQ393226:PGS393226 PQM393226:PQO393226 QAI393226:QAK393226 QKE393226:QKG393226 QUA393226:QUC393226 RDW393226:RDY393226 RNS393226:RNU393226 RXO393226:RXQ393226 SHK393226:SHM393226 SRG393226:SRI393226 TBC393226:TBE393226 TKY393226:TLA393226 TUU393226:TUW393226 UEQ393226:UES393226 UOM393226:UOO393226 UYI393226:UYK393226 VIE393226:VIG393226 VSA393226:VSC393226 WBW393226:WBY393226 WLS393226:WLU393226 WVO393226:WVQ393226 G458762:I458762 JC458762:JE458762 SY458762:TA458762 ACU458762:ACW458762 AMQ458762:AMS458762 AWM458762:AWO458762 BGI458762:BGK458762 BQE458762:BQG458762 CAA458762:CAC458762 CJW458762:CJY458762 CTS458762:CTU458762 DDO458762:DDQ458762 DNK458762:DNM458762 DXG458762:DXI458762 EHC458762:EHE458762 EQY458762:ERA458762 FAU458762:FAW458762 FKQ458762:FKS458762 FUM458762:FUO458762 GEI458762:GEK458762 GOE458762:GOG458762 GYA458762:GYC458762 HHW458762:HHY458762 HRS458762:HRU458762 IBO458762:IBQ458762 ILK458762:ILM458762 IVG458762:IVI458762 JFC458762:JFE458762 JOY458762:JPA458762 JYU458762:JYW458762 KIQ458762:KIS458762 KSM458762:KSO458762 LCI458762:LCK458762 LME458762:LMG458762 LWA458762:LWC458762 MFW458762:MFY458762 MPS458762:MPU458762 MZO458762:MZQ458762 NJK458762:NJM458762 NTG458762:NTI458762 ODC458762:ODE458762 OMY458762:ONA458762 OWU458762:OWW458762 PGQ458762:PGS458762 PQM458762:PQO458762 QAI458762:QAK458762 QKE458762:QKG458762 QUA458762:QUC458762 RDW458762:RDY458762 RNS458762:RNU458762 RXO458762:RXQ458762 SHK458762:SHM458762 SRG458762:SRI458762 TBC458762:TBE458762 TKY458762:TLA458762 TUU458762:TUW458762 UEQ458762:UES458762 UOM458762:UOO458762 UYI458762:UYK458762 VIE458762:VIG458762 VSA458762:VSC458762 WBW458762:WBY458762 WLS458762:WLU458762 WVO458762:WVQ458762 G524298:I524298 JC524298:JE524298 SY524298:TA524298 ACU524298:ACW524298 AMQ524298:AMS524298 AWM524298:AWO524298 BGI524298:BGK524298 BQE524298:BQG524298 CAA524298:CAC524298 CJW524298:CJY524298 CTS524298:CTU524298 DDO524298:DDQ524298 DNK524298:DNM524298 DXG524298:DXI524298 EHC524298:EHE524298 EQY524298:ERA524298 FAU524298:FAW524298 FKQ524298:FKS524298 FUM524298:FUO524298 GEI524298:GEK524298 GOE524298:GOG524298 GYA524298:GYC524298 HHW524298:HHY524298 HRS524298:HRU524298 IBO524298:IBQ524298 ILK524298:ILM524298 IVG524298:IVI524298 JFC524298:JFE524298 JOY524298:JPA524298 JYU524298:JYW524298 KIQ524298:KIS524298 KSM524298:KSO524298 LCI524298:LCK524298 LME524298:LMG524298 LWA524298:LWC524298 MFW524298:MFY524298 MPS524298:MPU524298 MZO524298:MZQ524298 NJK524298:NJM524298 NTG524298:NTI524298 ODC524298:ODE524298 OMY524298:ONA524298 OWU524298:OWW524298 PGQ524298:PGS524298 PQM524298:PQO524298 QAI524298:QAK524298 QKE524298:QKG524298 QUA524298:QUC524298 RDW524298:RDY524298 RNS524298:RNU524298 RXO524298:RXQ524298 SHK524298:SHM524298 SRG524298:SRI524298 TBC524298:TBE524298 TKY524298:TLA524298 TUU524298:TUW524298 UEQ524298:UES524298 UOM524298:UOO524298 UYI524298:UYK524298 VIE524298:VIG524298 VSA524298:VSC524298 WBW524298:WBY524298 WLS524298:WLU524298 WVO524298:WVQ524298 G589834:I589834 JC589834:JE589834 SY589834:TA589834 ACU589834:ACW589834 AMQ589834:AMS589834 AWM589834:AWO589834 BGI589834:BGK589834 BQE589834:BQG589834 CAA589834:CAC589834 CJW589834:CJY589834 CTS589834:CTU589834 DDO589834:DDQ589834 DNK589834:DNM589834 DXG589834:DXI589834 EHC589834:EHE589834 EQY589834:ERA589834 FAU589834:FAW589834 FKQ589834:FKS589834 FUM589834:FUO589834 GEI589834:GEK589834 GOE589834:GOG589834 GYA589834:GYC589834 HHW589834:HHY589834 HRS589834:HRU589834 IBO589834:IBQ589834 ILK589834:ILM589834 IVG589834:IVI589834 JFC589834:JFE589834 JOY589834:JPA589834 JYU589834:JYW589834 KIQ589834:KIS589834 KSM589834:KSO589834 LCI589834:LCK589834 LME589834:LMG589834 LWA589834:LWC589834 MFW589834:MFY589834 MPS589834:MPU589834 MZO589834:MZQ589834 NJK589834:NJM589834 NTG589834:NTI589834 ODC589834:ODE589834 OMY589834:ONA589834 OWU589834:OWW589834 PGQ589834:PGS589834 PQM589834:PQO589834 QAI589834:QAK589834 QKE589834:QKG589834 QUA589834:QUC589834 RDW589834:RDY589834 RNS589834:RNU589834 RXO589834:RXQ589834 SHK589834:SHM589834 SRG589834:SRI589834 TBC589834:TBE589834 TKY589834:TLA589834 TUU589834:TUW589834 UEQ589834:UES589834 UOM589834:UOO589834 UYI589834:UYK589834 VIE589834:VIG589834 VSA589834:VSC589834 WBW589834:WBY589834 WLS589834:WLU589834 WVO589834:WVQ589834 G655370:I655370 JC655370:JE655370 SY655370:TA655370 ACU655370:ACW655370 AMQ655370:AMS655370 AWM655370:AWO655370 BGI655370:BGK655370 BQE655370:BQG655370 CAA655370:CAC655370 CJW655370:CJY655370 CTS655370:CTU655370 DDO655370:DDQ655370 DNK655370:DNM655370 DXG655370:DXI655370 EHC655370:EHE655370 EQY655370:ERA655370 FAU655370:FAW655370 FKQ655370:FKS655370 FUM655370:FUO655370 GEI655370:GEK655370 GOE655370:GOG655370 GYA655370:GYC655370 HHW655370:HHY655370 HRS655370:HRU655370 IBO655370:IBQ655370 ILK655370:ILM655370 IVG655370:IVI655370 JFC655370:JFE655370 JOY655370:JPA655370 JYU655370:JYW655370 KIQ655370:KIS655370 KSM655370:KSO655370 LCI655370:LCK655370 LME655370:LMG655370 LWA655370:LWC655370 MFW655370:MFY655370 MPS655370:MPU655370 MZO655370:MZQ655370 NJK655370:NJM655370 NTG655370:NTI655370 ODC655370:ODE655370 OMY655370:ONA655370 OWU655370:OWW655370 PGQ655370:PGS655370 PQM655370:PQO655370 QAI655370:QAK655370 QKE655370:QKG655370 QUA655370:QUC655370 RDW655370:RDY655370 RNS655370:RNU655370 RXO655370:RXQ655370 SHK655370:SHM655370 SRG655370:SRI655370 TBC655370:TBE655370 TKY655370:TLA655370 TUU655370:TUW655370 UEQ655370:UES655370 UOM655370:UOO655370 UYI655370:UYK655370 VIE655370:VIG655370 VSA655370:VSC655370 WBW655370:WBY655370 WLS655370:WLU655370 WVO655370:WVQ655370 G720906:I720906 JC720906:JE720906 SY720906:TA720906 ACU720906:ACW720906 AMQ720906:AMS720906 AWM720906:AWO720906 BGI720906:BGK720906 BQE720906:BQG720906 CAA720906:CAC720906 CJW720906:CJY720906 CTS720906:CTU720906 DDO720906:DDQ720906 DNK720906:DNM720906 DXG720906:DXI720906 EHC720906:EHE720906 EQY720906:ERA720906 FAU720906:FAW720906 FKQ720906:FKS720906 FUM720906:FUO720906 GEI720906:GEK720906 GOE720906:GOG720906 GYA720906:GYC720906 HHW720906:HHY720906 HRS720906:HRU720906 IBO720906:IBQ720906 ILK720906:ILM720906 IVG720906:IVI720906 JFC720906:JFE720906 JOY720906:JPA720906 JYU720906:JYW720906 KIQ720906:KIS720906 KSM720906:KSO720906 LCI720906:LCK720906 LME720906:LMG720906 LWA720906:LWC720906 MFW720906:MFY720906 MPS720906:MPU720906 MZO720906:MZQ720906 NJK720906:NJM720906 NTG720906:NTI720906 ODC720906:ODE720906 OMY720906:ONA720906 OWU720906:OWW720906 PGQ720906:PGS720906 PQM720906:PQO720906 QAI720906:QAK720906 QKE720906:QKG720906 QUA720906:QUC720906 RDW720906:RDY720906 RNS720906:RNU720906 RXO720906:RXQ720906 SHK720906:SHM720906 SRG720906:SRI720906 TBC720906:TBE720906 TKY720906:TLA720906 TUU720906:TUW720906 UEQ720906:UES720906 UOM720906:UOO720906 UYI720906:UYK720906 VIE720906:VIG720906 VSA720906:VSC720906 WBW720906:WBY720906 WLS720906:WLU720906 WVO720906:WVQ720906 G786442:I786442 JC786442:JE786442 SY786442:TA786442 ACU786442:ACW786442 AMQ786442:AMS786442 AWM786442:AWO786442 BGI786442:BGK786442 BQE786442:BQG786442 CAA786442:CAC786442 CJW786442:CJY786442 CTS786442:CTU786442 DDO786442:DDQ786442 DNK786442:DNM786442 DXG786442:DXI786442 EHC786442:EHE786442 EQY786442:ERA786442 FAU786442:FAW786442 FKQ786442:FKS786442 FUM786442:FUO786442 GEI786442:GEK786442 GOE786442:GOG786442 GYA786442:GYC786442 HHW786442:HHY786442 HRS786442:HRU786442 IBO786442:IBQ786442 ILK786442:ILM786442 IVG786442:IVI786442 JFC786442:JFE786442 JOY786442:JPA786442 JYU786442:JYW786442 KIQ786442:KIS786442 KSM786442:KSO786442 LCI786442:LCK786442 LME786442:LMG786442 LWA786442:LWC786442 MFW786442:MFY786442 MPS786442:MPU786442 MZO786442:MZQ786442 NJK786442:NJM786442 NTG786442:NTI786442 ODC786442:ODE786442 OMY786442:ONA786442 OWU786442:OWW786442 PGQ786442:PGS786442 PQM786442:PQO786442 QAI786442:QAK786442 QKE786442:QKG786442 QUA786442:QUC786442 RDW786442:RDY786442 RNS786442:RNU786442 RXO786442:RXQ786442 SHK786442:SHM786442 SRG786442:SRI786442 TBC786442:TBE786442 TKY786442:TLA786442 TUU786442:TUW786442 UEQ786442:UES786442 UOM786442:UOO786442 UYI786442:UYK786442 VIE786442:VIG786442 VSA786442:VSC786442 WBW786442:WBY786442 WLS786442:WLU786442 WVO786442:WVQ786442 G851978:I851978 JC851978:JE851978 SY851978:TA851978 ACU851978:ACW851978 AMQ851978:AMS851978 AWM851978:AWO851978 BGI851978:BGK851978 BQE851978:BQG851978 CAA851978:CAC851978 CJW851978:CJY851978 CTS851978:CTU851978 DDO851978:DDQ851978 DNK851978:DNM851978 DXG851978:DXI851978 EHC851978:EHE851978 EQY851978:ERA851978 FAU851978:FAW851978 FKQ851978:FKS851978 FUM851978:FUO851978 GEI851978:GEK851978 GOE851978:GOG851978 GYA851978:GYC851978 HHW851978:HHY851978 HRS851978:HRU851978 IBO851978:IBQ851978 ILK851978:ILM851978 IVG851978:IVI851978 JFC851978:JFE851978 JOY851978:JPA851978 JYU851978:JYW851978 KIQ851978:KIS851978 KSM851978:KSO851978 LCI851978:LCK851978 LME851978:LMG851978 LWA851978:LWC851978 MFW851978:MFY851978 MPS851978:MPU851978 MZO851978:MZQ851978 NJK851978:NJM851978 NTG851978:NTI851978 ODC851978:ODE851978 OMY851978:ONA851978 OWU851978:OWW851978 PGQ851978:PGS851978 PQM851978:PQO851978 QAI851978:QAK851978 QKE851978:QKG851978 QUA851978:QUC851978 RDW851978:RDY851978 RNS851978:RNU851978 RXO851978:RXQ851978 SHK851978:SHM851978 SRG851978:SRI851978 TBC851978:TBE851978 TKY851978:TLA851978 TUU851978:TUW851978 UEQ851978:UES851978 UOM851978:UOO851978 UYI851978:UYK851978 VIE851978:VIG851978 VSA851978:VSC851978 WBW851978:WBY851978 WLS851978:WLU851978 WVO851978:WVQ851978 G917514:I917514 JC917514:JE917514 SY917514:TA917514 ACU917514:ACW917514 AMQ917514:AMS917514 AWM917514:AWO917514 BGI917514:BGK917514 BQE917514:BQG917514 CAA917514:CAC917514 CJW917514:CJY917514 CTS917514:CTU917514 DDO917514:DDQ917514 DNK917514:DNM917514 DXG917514:DXI917514 EHC917514:EHE917514 EQY917514:ERA917514 FAU917514:FAW917514 FKQ917514:FKS917514 FUM917514:FUO917514 GEI917514:GEK917514 GOE917514:GOG917514 GYA917514:GYC917514 HHW917514:HHY917514 HRS917514:HRU917514 IBO917514:IBQ917514 ILK917514:ILM917514 IVG917514:IVI917514 JFC917514:JFE917514 JOY917514:JPA917514 JYU917514:JYW917514 KIQ917514:KIS917514 KSM917514:KSO917514 LCI917514:LCK917514 LME917514:LMG917514 LWA917514:LWC917514 MFW917514:MFY917514 MPS917514:MPU917514 MZO917514:MZQ917514 NJK917514:NJM917514 NTG917514:NTI917514 ODC917514:ODE917514 OMY917514:ONA917514 OWU917514:OWW917514 PGQ917514:PGS917514 PQM917514:PQO917514 QAI917514:QAK917514 QKE917514:QKG917514 QUA917514:QUC917514 RDW917514:RDY917514 RNS917514:RNU917514 RXO917514:RXQ917514 SHK917514:SHM917514 SRG917514:SRI917514 TBC917514:TBE917514 TKY917514:TLA917514 TUU917514:TUW917514 UEQ917514:UES917514 UOM917514:UOO917514 UYI917514:UYK917514 VIE917514:VIG917514 VSA917514:VSC917514 WBW917514:WBY917514 WLS917514:WLU917514 WVO917514:WVQ917514 G983050:I983050 JC983050:JE983050 SY983050:TA983050 ACU983050:ACW983050 AMQ983050:AMS983050 AWM983050:AWO983050 BGI983050:BGK983050 BQE983050:BQG983050 CAA983050:CAC983050 CJW983050:CJY983050 CTS983050:CTU983050 DDO983050:DDQ983050 DNK983050:DNM983050 DXG983050:DXI983050 EHC983050:EHE983050 EQY983050:ERA983050 FAU983050:FAW983050 FKQ983050:FKS983050 FUM983050:FUO983050 GEI983050:GEK983050 GOE983050:GOG983050 GYA983050:GYC983050 HHW983050:HHY983050 HRS983050:HRU983050 IBO983050:IBQ983050 ILK983050:ILM983050 IVG983050:IVI983050 JFC983050:JFE983050 JOY983050:JPA983050 JYU983050:JYW983050 KIQ983050:KIS983050 KSM983050:KSO983050 LCI983050:LCK983050 LME983050:LMG983050 LWA983050:LWC983050 MFW983050:MFY983050 MPS983050:MPU983050 MZO983050:MZQ983050 NJK983050:NJM983050 NTG983050:NTI983050 ODC983050:ODE983050 OMY983050:ONA983050 OWU983050:OWW983050 PGQ983050:PGS983050 PQM983050:PQO983050 QAI983050:QAK983050 QKE983050:QKG983050 QUA983050:QUC983050 RDW983050:RDY983050 RNS983050:RNU983050 RXO983050:RXQ983050 SHK983050:SHM983050 SRG983050:SRI983050 TBC983050:TBE983050 TKY983050:TLA983050 TUU983050:TUW983050 UEQ983050:UES983050 UOM983050:UOO983050 UYI983050:UYK983050 VIE983050:VIG983050 VSA983050:VSC983050 WBW983050:WBY983050 WLS983050:WLU983050 WVO983050:WVQ983050" xr:uid="{1A6C7FD0-B0A5-4A62-8139-0285BBD2DD8E}">
      <formula1>$A$190:$A$195</formula1>
    </dataValidation>
    <dataValidation type="list" allowBlank="1" showInputMessage="1" showErrorMessage="1" sqref="Q6:Q8 JM6:JM8 TI6:TI8 ADE6:ADE8 ANA6:ANA8 AWW6:AWW8 BGS6:BGS8 BQO6:BQO8 CAK6:CAK8 CKG6:CKG8 CUC6:CUC8 DDY6:DDY8 DNU6:DNU8 DXQ6:DXQ8 EHM6:EHM8 ERI6:ERI8 FBE6:FBE8 FLA6:FLA8 FUW6:FUW8 GES6:GES8 GOO6:GOO8 GYK6:GYK8 HIG6:HIG8 HSC6:HSC8 IBY6:IBY8 ILU6:ILU8 IVQ6:IVQ8 JFM6:JFM8 JPI6:JPI8 JZE6:JZE8 KJA6:KJA8 KSW6:KSW8 LCS6:LCS8 LMO6:LMO8 LWK6:LWK8 MGG6:MGG8 MQC6:MQC8 MZY6:MZY8 NJU6:NJU8 NTQ6:NTQ8 ODM6:ODM8 ONI6:ONI8 OXE6:OXE8 PHA6:PHA8 PQW6:PQW8 QAS6:QAS8 QKO6:QKO8 QUK6:QUK8 REG6:REG8 ROC6:ROC8 RXY6:RXY8 SHU6:SHU8 SRQ6:SRQ8 TBM6:TBM8 TLI6:TLI8 TVE6:TVE8 UFA6:UFA8 UOW6:UOW8 UYS6:UYS8 VIO6:VIO8 VSK6:VSK8 WCG6:WCG8 WMC6:WMC8 WVY6:WVY8 Q65542:Q65544 JM65542:JM65544 TI65542:TI65544 ADE65542:ADE65544 ANA65542:ANA65544 AWW65542:AWW65544 BGS65542:BGS65544 BQO65542:BQO65544 CAK65542:CAK65544 CKG65542:CKG65544 CUC65542:CUC65544 DDY65542:DDY65544 DNU65542:DNU65544 DXQ65542:DXQ65544 EHM65542:EHM65544 ERI65542:ERI65544 FBE65542:FBE65544 FLA65542:FLA65544 FUW65542:FUW65544 GES65542:GES65544 GOO65542:GOO65544 GYK65542:GYK65544 HIG65542:HIG65544 HSC65542:HSC65544 IBY65542:IBY65544 ILU65542:ILU65544 IVQ65542:IVQ65544 JFM65542:JFM65544 JPI65542:JPI65544 JZE65542:JZE65544 KJA65542:KJA65544 KSW65542:KSW65544 LCS65542:LCS65544 LMO65542:LMO65544 LWK65542:LWK65544 MGG65542:MGG65544 MQC65542:MQC65544 MZY65542:MZY65544 NJU65542:NJU65544 NTQ65542:NTQ65544 ODM65542:ODM65544 ONI65542:ONI65544 OXE65542:OXE65544 PHA65542:PHA65544 PQW65542:PQW65544 QAS65542:QAS65544 QKO65542:QKO65544 QUK65542:QUK65544 REG65542:REG65544 ROC65542:ROC65544 RXY65542:RXY65544 SHU65542:SHU65544 SRQ65542:SRQ65544 TBM65542:TBM65544 TLI65542:TLI65544 TVE65542:TVE65544 UFA65542:UFA65544 UOW65542:UOW65544 UYS65542:UYS65544 VIO65542:VIO65544 VSK65542:VSK65544 WCG65542:WCG65544 WMC65542:WMC65544 WVY65542:WVY65544 Q131078:Q131080 JM131078:JM131080 TI131078:TI131080 ADE131078:ADE131080 ANA131078:ANA131080 AWW131078:AWW131080 BGS131078:BGS131080 BQO131078:BQO131080 CAK131078:CAK131080 CKG131078:CKG131080 CUC131078:CUC131080 DDY131078:DDY131080 DNU131078:DNU131080 DXQ131078:DXQ131080 EHM131078:EHM131080 ERI131078:ERI131080 FBE131078:FBE131080 FLA131078:FLA131080 FUW131078:FUW131080 GES131078:GES131080 GOO131078:GOO131080 GYK131078:GYK131080 HIG131078:HIG131080 HSC131078:HSC131080 IBY131078:IBY131080 ILU131078:ILU131080 IVQ131078:IVQ131080 JFM131078:JFM131080 JPI131078:JPI131080 JZE131078:JZE131080 KJA131078:KJA131080 KSW131078:KSW131080 LCS131078:LCS131080 LMO131078:LMO131080 LWK131078:LWK131080 MGG131078:MGG131080 MQC131078:MQC131080 MZY131078:MZY131080 NJU131078:NJU131080 NTQ131078:NTQ131080 ODM131078:ODM131080 ONI131078:ONI131080 OXE131078:OXE131080 PHA131078:PHA131080 PQW131078:PQW131080 QAS131078:QAS131080 QKO131078:QKO131080 QUK131078:QUK131080 REG131078:REG131080 ROC131078:ROC131080 RXY131078:RXY131080 SHU131078:SHU131080 SRQ131078:SRQ131080 TBM131078:TBM131080 TLI131078:TLI131080 TVE131078:TVE131080 UFA131078:UFA131080 UOW131078:UOW131080 UYS131078:UYS131080 VIO131078:VIO131080 VSK131078:VSK131080 WCG131078:WCG131080 WMC131078:WMC131080 WVY131078:WVY131080 Q196614:Q196616 JM196614:JM196616 TI196614:TI196616 ADE196614:ADE196616 ANA196614:ANA196616 AWW196614:AWW196616 BGS196614:BGS196616 BQO196614:BQO196616 CAK196614:CAK196616 CKG196614:CKG196616 CUC196614:CUC196616 DDY196614:DDY196616 DNU196614:DNU196616 DXQ196614:DXQ196616 EHM196614:EHM196616 ERI196614:ERI196616 FBE196614:FBE196616 FLA196614:FLA196616 FUW196614:FUW196616 GES196614:GES196616 GOO196614:GOO196616 GYK196614:GYK196616 HIG196614:HIG196616 HSC196614:HSC196616 IBY196614:IBY196616 ILU196614:ILU196616 IVQ196614:IVQ196616 JFM196614:JFM196616 JPI196614:JPI196616 JZE196614:JZE196616 KJA196614:KJA196616 KSW196614:KSW196616 LCS196614:LCS196616 LMO196614:LMO196616 LWK196614:LWK196616 MGG196614:MGG196616 MQC196614:MQC196616 MZY196614:MZY196616 NJU196614:NJU196616 NTQ196614:NTQ196616 ODM196614:ODM196616 ONI196614:ONI196616 OXE196614:OXE196616 PHA196614:PHA196616 PQW196614:PQW196616 QAS196614:QAS196616 QKO196614:QKO196616 QUK196614:QUK196616 REG196614:REG196616 ROC196614:ROC196616 RXY196614:RXY196616 SHU196614:SHU196616 SRQ196614:SRQ196616 TBM196614:TBM196616 TLI196614:TLI196616 TVE196614:TVE196616 UFA196614:UFA196616 UOW196614:UOW196616 UYS196614:UYS196616 VIO196614:VIO196616 VSK196614:VSK196616 WCG196614:WCG196616 WMC196614:WMC196616 WVY196614:WVY196616 Q262150:Q262152 JM262150:JM262152 TI262150:TI262152 ADE262150:ADE262152 ANA262150:ANA262152 AWW262150:AWW262152 BGS262150:BGS262152 BQO262150:BQO262152 CAK262150:CAK262152 CKG262150:CKG262152 CUC262150:CUC262152 DDY262150:DDY262152 DNU262150:DNU262152 DXQ262150:DXQ262152 EHM262150:EHM262152 ERI262150:ERI262152 FBE262150:FBE262152 FLA262150:FLA262152 FUW262150:FUW262152 GES262150:GES262152 GOO262150:GOO262152 GYK262150:GYK262152 HIG262150:HIG262152 HSC262150:HSC262152 IBY262150:IBY262152 ILU262150:ILU262152 IVQ262150:IVQ262152 JFM262150:JFM262152 JPI262150:JPI262152 JZE262150:JZE262152 KJA262150:KJA262152 KSW262150:KSW262152 LCS262150:LCS262152 LMO262150:LMO262152 LWK262150:LWK262152 MGG262150:MGG262152 MQC262150:MQC262152 MZY262150:MZY262152 NJU262150:NJU262152 NTQ262150:NTQ262152 ODM262150:ODM262152 ONI262150:ONI262152 OXE262150:OXE262152 PHA262150:PHA262152 PQW262150:PQW262152 QAS262150:QAS262152 QKO262150:QKO262152 QUK262150:QUK262152 REG262150:REG262152 ROC262150:ROC262152 RXY262150:RXY262152 SHU262150:SHU262152 SRQ262150:SRQ262152 TBM262150:TBM262152 TLI262150:TLI262152 TVE262150:TVE262152 UFA262150:UFA262152 UOW262150:UOW262152 UYS262150:UYS262152 VIO262150:VIO262152 VSK262150:VSK262152 WCG262150:WCG262152 WMC262150:WMC262152 WVY262150:WVY262152 Q327686:Q327688 JM327686:JM327688 TI327686:TI327688 ADE327686:ADE327688 ANA327686:ANA327688 AWW327686:AWW327688 BGS327686:BGS327688 BQO327686:BQO327688 CAK327686:CAK327688 CKG327686:CKG327688 CUC327686:CUC327688 DDY327686:DDY327688 DNU327686:DNU327688 DXQ327686:DXQ327688 EHM327686:EHM327688 ERI327686:ERI327688 FBE327686:FBE327688 FLA327686:FLA327688 FUW327686:FUW327688 GES327686:GES327688 GOO327686:GOO327688 GYK327686:GYK327688 HIG327686:HIG327688 HSC327686:HSC327688 IBY327686:IBY327688 ILU327686:ILU327688 IVQ327686:IVQ327688 JFM327686:JFM327688 JPI327686:JPI327688 JZE327686:JZE327688 KJA327686:KJA327688 KSW327686:KSW327688 LCS327686:LCS327688 LMO327686:LMO327688 LWK327686:LWK327688 MGG327686:MGG327688 MQC327686:MQC327688 MZY327686:MZY327688 NJU327686:NJU327688 NTQ327686:NTQ327688 ODM327686:ODM327688 ONI327686:ONI327688 OXE327686:OXE327688 PHA327686:PHA327688 PQW327686:PQW327688 QAS327686:QAS327688 QKO327686:QKO327688 QUK327686:QUK327688 REG327686:REG327688 ROC327686:ROC327688 RXY327686:RXY327688 SHU327686:SHU327688 SRQ327686:SRQ327688 TBM327686:TBM327688 TLI327686:TLI327688 TVE327686:TVE327688 UFA327686:UFA327688 UOW327686:UOW327688 UYS327686:UYS327688 VIO327686:VIO327688 VSK327686:VSK327688 WCG327686:WCG327688 WMC327686:WMC327688 WVY327686:WVY327688 Q393222:Q393224 JM393222:JM393224 TI393222:TI393224 ADE393222:ADE393224 ANA393222:ANA393224 AWW393222:AWW393224 BGS393222:BGS393224 BQO393222:BQO393224 CAK393222:CAK393224 CKG393222:CKG393224 CUC393222:CUC393224 DDY393222:DDY393224 DNU393222:DNU393224 DXQ393222:DXQ393224 EHM393222:EHM393224 ERI393222:ERI393224 FBE393222:FBE393224 FLA393222:FLA393224 FUW393222:FUW393224 GES393222:GES393224 GOO393222:GOO393224 GYK393222:GYK393224 HIG393222:HIG393224 HSC393222:HSC393224 IBY393222:IBY393224 ILU393222:ILU393224 IVQ393222:IVQ393224 JFM393222:JFM393224 JPI393222:JPI393224 JZE393222:JZE393224 KJA393222:KJA393224 KSW393222:KSW393224 LCS393222:LCS393224 LMO393222:LMO393224 LWK393222:LWK393224 MGG393222:MGG393224 MQC393222:MQC393224 MZY393222:MZY393224 NJU393222:NJU393224 NTQ393222:NTQ393224 ODM393222:ODM393224 ONI393222:ONI393224 OXE393222:OXE393224 PHA393222:PHA393224 PQW393222:PQW393224 QAS393222:QAS393224 QKO393222:QKO393224 QUK393222:QUK393224 REG393222:REG393224 ROC393222:ROC393224 RXY393222:RXY393224 SHU393222:SHU393224 SRQ393222:SRQ393224 TBM393222:TBM393224 TLI393222:TLI393224 TVE393222:TVE393224 UFA393222:UFA393224 UOW393222:UOW393224 UYS393222:UYS393224 VIO393222:VIO393224 VSK393222:VSK393224 WCG393222:WCG393224 WMC393222:WMC393224 WVY393222:WVY393224 Q458758:Q458760 JM458758:JM458760 TI458758:TI458760 ADE458758:ADE458760 ANA458758:ANA458760 AWW458758:AWW458760 BGS458758:BGS458760 BQO458758:BQO458760 CAK458758:CAK458760 CKG458758:CKG458760 CUC458758:CUC458760 DDY458758:DDY458760 DNU458758:DNU458760 DXQ458758:DXQ458760 EHM458758:EHM458760 ERI458758:ERI458760 FBE458758:FBE458760 FLA458758:FLA458760 FUW458758:FUW458760 GES458758:GES458760 GOO458758:GOO458760 GYK458758:GYK458760 HIG458758:HIG458760 HSC458758:HSC458760 IBY458758:IBY458760 ILU458758:ILU458760 IVQ458758:IVQ458760 JFM458758:JFM458760 JPI458758:JPI458760 JZE458758:JZE458760 KJA458758:KJA458760 KSW458758:KSW458760 LCS458758:LCS458760 LMO458758:LMO458760 LWK458758:LWK458760 MGG458758:MGG458760 MQC458758:MQC458760 MZY458758:MZY458760 NJU458758:NJU458760 NTQ458758:NTQ458760 ODM458758:ODM458760 ONI458758:ONI458760 OXE458758:OXE458760 PHA458758:PHA458760 PQW458758:PQW458760 QAS458758:QAS458760 QKO458758:QKO458760 QUK458758:QUK458760 REG458758:REG458760 ROC458758:ROC458760 RXY458758:RXY458760 SHU458758:SHU458760 SRQ458758:SRQ458760 TBM458758:TBM458760 TLI458758:TLI458760 TVE458758:TVE458760 UFA458758:UFA458760 UOW458758:UOW458760 UYS458758:UYS458760 VIO458758:VIO458760 VSK458758:VSK458760 WCG458758:WCG458760 WMC458758:WMC458760 WVY458758:WVY458760 Q524294:Q524296 JM524294:JM524296 TI524294:TI524296 ADE524294:ADE524296 ANA524294:ANA524296 AWW524294:AWW524296 BGS524294:BGS524296 BQO524294:BQO524296 CAK524294:CAK524296 CKG524294:CKG524296 CUC524294:CUC524296 DDY524294:DDY524296 DNU524294:DNU524296 DXQ524294:DXQ524296 EHM524294:EHM524296 ERI524294:ERI524296 FBE524294:FBE524296 FLA524294:FLA524296 FUW524294:FUW524296 GES524294:GES524296 GOO524294:GOO524296 GYK524294:GYK524296 HIG524294:HIG524296 HSC524294:HSC524296 IBY524294:IBY524296 ILU524294:ILU524296 IVQ524294:IVQ524296 JFM524294:JFM524296 JPI524294:JPI524296 JZE524294:JZE524296 KJA524294:KJA524296 KSW524294:KSW524296 LCS524294:LCS524296 LMO524294:LMO524296 LWK524294:LWK524296 MGG524294:MGG524296 MQC524294:MQC524296 MZY524294:MZY524296 NJU524294:NJU524296 NTQ524294:NTQ524296 ODM524294:ODM524296 ONI524294:ONI524296 OXE524294:OXE524296 PHA524294:PHA524296 PQW524294:PQW524296 QAS524294:QAS524296 QKO524294:QKO524296 QUK524294:QUK524296 REG524294:REG524296 ROC524294:ROC524296 RXY524294:RXY524296 SHU524294:SHU524296 SRQ524294:SRQ524296 TBM524294:TBM524296 TLI524294:TLI524296 TVE524294:TVE524296 UFA524294:UFA524296 UOW524294:UOW524296 UYS524294:UYS524296 VIO524294:VIO524296 VSK524294:VSK524296 WCG524294:WCG524296 WMC524294:WMC524296 WVY524294:WVY524296 Q589830:Q589832 JM589830:JM589832 TI589830:TI589832 ADE589830:ADE589832 ANA589830:ANA589832 AWW589830:AWW589832 BGS589830:BGS589832 BQO589830:BQO589832 CAK589830:CAK589832 CKG589830:CKG589832 CUC589830:CUC589832 DDY589830:DDY589832 DNU589830:DNU589832 DXQ589830:DXQ589832 EHM589830:EHM589832 ERI589830:ERI589832 FBE589830:FBE589832 FLA589830:FLA589832 FUW589830:FUW589832 GES589830:GES589832 GOO589830:GOO589832 GYK589830:GYK589832 HIG589830:HIG589832 HSC589830:HSC589832 IBY589830:IBY589832 ILU589830:ILU589832 IVQ589830:IVQ589832 JFM589830:JFM589832 JPI589830:JPI589832 JZE589830:JZE589832 KJA589830:KJA589832 KSW589830:KSW589832 LCS589830:LCS589832 LMO589830:LMO589832 LWK589830:LWK589832 MGG589830:MGG589832 MQC589830:MQC589832 MZY589830:MZY589832 NJU589830:NJU589832 NTQ589830:NTQ589832 ODM589830:ODM589832 ONI589830:ONI589832 OXE589830:OXE589832 PHA589830:PHA589832 PQW589830:PQW589832 QAS589830:QAS589832 QKO589830:QKO589832 QUK589830:QUK589832 REG589830:REG589832 ROC589830:ROC589832 RXY589830:RXY589832 SHU589830:SHU589832 SRQ589830:SRQ589832 TBM589830:TBM589832 TLI589830:TLI589832 TVE589830:TVE589832 UFA589830:UFA589832 UOW589830:UOW589832 UYS589830:UYS589832 VIO589830:VIO589832 VSK589830:VSK589832 WCG589830:WCG589832 WMC589830:WMC589832 WVY589830:WVY589832 Q655366:Q655368 JM655366:JM655368 TI655366:TI655368 ADE655366:ADE655368 ANA655366:ANA655368 AWW655366:AWW655368 BGS655366:BGS655368 BQO655366:BQO655368 CAK655366:CAK655368 CKG655366:CKG655368 CUC655366:CUC655368 DDY655366:DDY655368 DNU655366:DNU655368 DXQ655366:DXQ655368 EHM655366:EHM655368 ERI655366:ERI655368 FBE655366:FBE655368 FLA655366:FLA655368 FUW655366:FUW655368 GES655366:GES655368 GOO655366:GOO655368 GYK655366:GYK655368 HIG655366:HIG655368 HSC655366:HSC655368 IBY655366:IBY655368 ILU655366:ILU655368 IVQ655366:IVQ655368 JFM655366:JFM655368 JPI655366:JPI655368 JZE655366:JZE655368 KJA655366:KJA655368 KSW655366:KSW655368 LCS655366:LCS655368 LMO655366:LMO655368 LWK655366:LWK655368 MGG655366:MGG655368 MQC655366:MQC655368 MZY655366:MZY655368 NJU655366:NJU655368 NTQ655366:NTQ655368 ODM655366:ODM655368 ONI655366:ONI655368 OXE655366:OXE655368 PHA655366:PHA655368 PQW655366:PQW655368 QAS655366:QAS655368 QKO655366:QKO655368 QUK655366:QUK655368 REG655366:REG655368 ROC655366:ROC655368 RXY655366:RXY655368 SHU655366:SHU655368 SRQ655366:SRQ655368 TBM655366:TBM655368 TLI655366:TLI655368 TVE655366:TVE655368 UFA655366:UFA655368 UOW655366:UOW655368 UYS655366:UYS655368 VIO655366:VIO655368 VSK655366:VSK655368 WCG655366:WCG655368 WMC655366:WMC655368 WVY655366:WVY655368 Q720902:Q720904 JM720902:JM720904 TI720902:TI720904 ADE720902:ADE720904 ANA720902:ANA720904 AWW720902:AWW720904 BGS720902:BGS720904 BQO720902:BQO720904 CAK720902:CAK720904 CKG720902:CKG720904 CUC720902:CUC720904 DDY720902:DDY720904 DNU720902:DNU720904 DXQ720902:DXQ720904 EHM720902:EHM720904 ERI720902:ERI720904 FBE720902:FBE720904 FLA720902:FLA720904 FUW720902:FUW720904 GES720902:GES720904 GOO720902:GOO720904 GYK720902:GYK720904 HIG720902:HIG720904 HSC720902:HSC720904 IBY720902:IBY720904 ILU720902:ILU720904 IVQ720902:IVQ720904 JFM720902:JFM720904 JPI720902:JPI720904 JZE720902:JZE720904 KJA720902:KJA720904 KSW720902:KSW720904 LCS720902:LCS720904 LMO720902:LMO720904 LWK720902:LWK720904 MGG720902:MGG720904 MQC720902:MQC720904 MZY720902:MZY720904 NJU720902:NJU720904 NTQ720902:NTQ720904 ODM720902:ODM720904 ONI720902:ONI720904 OXE720902:OXE720904 PHA720902:PHA720904 PQW720902:PQW720904 QAS720902:QAS720904 QKO720902:QKO720904 QUK720902:QUK720904 REG720902:REG720904 ROC720902:ROC720904 RXY720902:RXY720904 SHU720902:SHU720904 SRQ720902:SRQ720904 TBM720902:TBM720904 TLI720902:TLI720904 TVE720902:TVE720904 UFA720902:UFA720904 UOW720902:UOW720904 UYS720902:UYS720904 VIO720902:VIO720904 VSK720902:VSK720904 WCG720902:WCG720904 WMC720902:WMC720904 WVY720902:WVY720904 Q786438:Q786440 JM786438:JM786440 TI786438:TI786440 ADE786438:ADE786440 ANA786438:ANA786440 AWW786438:AWW786440 BGS786438:BGS786440 BQO786438:BQO786440 CAK786438:CAK786440 CKG786438:CKG786440 CUC786438:CUC786440 DDY786438:DDY786440 DNU786438:DNU786440 DXQ786438:DXQ786440 EHM786438:EHM786440 ERI786438:ERI786440 FBE786438:FBE786440 FLA786438:FLA786440 FUW786438:FUW786440 GES786438:GES786440 GOO786438:GOO786440 GYK786438:GYK786440 HIG786438:HIG786440 HSC786438:HSC786440 IBY786438:IBY786440 ILU786438:ILU786440 IVQ786438:IVQ786440 JFM786438:JFM786440 JPI786438:JPI786440 JZE786438:JZE786440 KJA786438:KJA786440 KSW786438:KSW786440 LCS786438:LCS786440 LMO786438:LMO786440 LWK786438:LWK786440 MGG786438:MGG786440 MQC786438:MQC786440 MZY786438:MZY786440 NJU786438:NJU786440 NTQ786438:NTQ786440 ODM786438:ODM786440 ONI786438:ONI786440 OXE786438:OXE786440 PHA786438:PHA786440 PQW786438:PQW786440 QAS786438:QAS786440 QKO786438:QKO786440 QUK786438:QUK786440 REG786438:REG786440 ROC786438:ROC786440 RXY786438:RXY786440 SHU786438:SHU786440 SRQ786438:SRQ786440 TBM786438:TBM786440 TLI786438:TLI786440 TVE786438:TVE786440 UFA786438:UFA786440 UOW786438:UOW786440 UYS786438:UYS786440 VIO786438:VIO786440 VSK786438:VSK786440 WCG786438:WCG786440 WMC786438:WMC786440 WVY786438:WVY786440 Q851974:Q851976 JM851974:JM851976 TI851974:TI851976 ADE851974:ADE851976 ANA851974:ANA851976 AWW851974:AWW851976 BGS851974:BGS851976 BQO851974:BQO851976 CAK851974:CAK851976 CKG851974:CKG851976 CUC851974:CUC851976 DDY851974:DDY851976 DNU851974:DNU851976 DXQ851974:DXQ851976 EHM851974:EHM851976 ERI851974:ERI851976 FBE851974:FBE851976 FLA851974:FLA851976 FUW851974:FUW851976 GES851974:GES851976 GOO851974:GOO851976 GYK851974:GYK851976 HIG851974:HIG851976 HSC851974:HSC851976 IBY851974:IBY851976 ILU851974:ILU851976 IVQ851974:IVQ851976 JFM851974:JFM851976 JPI851974:JPI851976 JZE851974:JZE851976 KJA851974:KJA851976 KSW851974:KSW851976 LCS851974:LCS851976 LMO851974:LMO851976 LWK851974:LWK851976 MGG851974:MGG851976 MQC851974:MQC851976 MZY851974:MZY851976 NJU851974:NJU851976 NTQ851974:NTQ851976 ODM851974:ODM851976 ONI851974:ONI851976 OXE851974:OXE851976 PHA851974:PHA851976 PQW851974:PQW851976 QAS851974:QAS851976 QKO851974:QKO851976 QUK851974:QUK851976 REG851974:REG851976 ROC851974:ROC851976 RXY851974:RXY851976 SHU851974:SHU851976 SRQ851974:SRQ851976 TBM851974:TBM851976 TLI851974:TLI851976 TVE851974:TVE851976 UFA851974:UFA851976 UOW851974:UOW851976 UYS851974:UYS851976 VIO851974:VIO851976 VSK851974:VSK851976 WCG851974:WCG851976 WMC851974:WMC851976 WVY851974:WVY851976 Q917510:Q917512 JM917510:JM917512 TI917510:TI917512 ADE917510:ADE917512 ANA917510:ANA917512 AWW917510:AWW917512 BGS917510:BGS917512 BQO917510:BQO917512 CAK917510:CAK917512 CKG917510:CKG917512 CUC917510:CUC917512 DDY917510:DDY917512 DNU917510:DNU917512 DXQ917510:DXQ917512 EHM917510:EHM917512 ERI917510:ERI917512 FBE917510:FBE917512 FLA917510:FLA917512 FUW917510:FUW917512 GES917510:GES917512 GOO917510:GOO917512 GYK917510:GYK917512 HIG917510:HIG917512 HSC917510:HSC917512 IBY917510:IBY917512 ILU917510:ILU917512 IVQ917510:IVQ917512 JFM917510:JFM917512 JPI917510:JPI917512 JZE917510:JZE917512 KJA917510:KJA917512 KSW917510:KSW917512 LCS917510:LCS917512 LMO917510:LMO917512 LWK917510:LWK917512 MGG917510:MGG917512 MQC917510:MQC917512 MZY917510:MZY917512 NJU917510:NJU917512 NTQ917510:NTQ917512 ODM917510:ODM917512 ONI917510:ONI917512 OXE917510:OXE917512 PHA917510:PHA917512 PQW917510:PQW917512 QAS917510:QAS917512 QKO917510:QKO917512 QUK917510:QUK917512 REG917510:REG917512 ROC917510:ROC917512 RXY917510:RXY917512 SHU917510:SHU917512 SRQ917510:SRQ917512 TBM917510:TBM917512 TLI917510:TLI917512 TVE917510:TVE917512 UFA917510:UFA917512 UOW917510:UOW917512 UYS917510:UYS917512 VIO917510:VIO917512 VSK917510:VSK917512 WCG917510:WCG917512 WMC917510:WMC917512 WVY917510:WVY917512 Q983046:Q983048 JM983046:JM983048 TI983046:TI983048 ADE983046:ADE983048 ANA983046:ANA983048 AWW983046:AWW983048 BGS983046:BGS983048 BQO983046:BQO983048 CAK983046:CAK983048 CKG983046:CKG983048 CUC983046:CUC983048 DDY983046:DDY983048 DNU983046:DNU983048 DXQ983046:DXQ983048 EHM983046:EHM983048 ERI983046:ERI983048 FBE983046:FBE983048 FLA983046:FLA983048 FUW983046:FUW983048 GES983046:GES983048 GOO983046:GOO983048 GYK983046:GYK983048 HIG983046:HIG983048 HSC983046:HSC983048 IBY983046:IBY983048 ILU983046:ILU983048 IVQ983046:IVQ983048 JFM983046:JFM983048 JPI983046:JPI983048 JZE983046:JZE983048 KJA983046:KJA983048 KSW983046:KSW983048 LCS983046:LCS983048 LMO983046:LMO983048 LWK983046:LWK983048 MGG983046:MGG983048 MQC983046:MQC983048 MZY983046:MZY983048 NJU983046:NJU983048 NTQ983046:NTQ983048 ODM983046:ODM983048 ONI983046:ONI983048 OXE983046:OXE983048 PHA983046:PHA983048 PQW983046:PQW983048 QAS983046:QAS983048 QKO983046:QKO983048 QUK983046:QUK983048 REG983046:REG983048 ROC983046:ROC983048 RXY983046:RXY983048 SHU983046:SHU983048 SRQ983046:SRQ983048 TBM983046:TBM983048 TLI983046:TLI983048 TVE983046:TVE983048 UFA983046:UFA983048 UOW983046:UOW983048 UYS983046:UYS983048 VIO983046:VIO983048 VSK983046:VSK983048 WCG983046:WCG983048 WMC983046:WMC983048 WVY983046:WVY983048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xr:uid="{F0F9D16F-23E2-4960-BD10-FBFB0A5810A0}">
      <formula1>$D$190:$D$194</formula1>
    </dataValidation>
  </dataValidations>
  <printOptions horizontalCentered="1"/>
  <pageMargins left="0.15748031496062992" right="0.15748031496062992" top="0.51181102362204722" bottom="0.27559055118110237" header="0.15748031496062992" footer="0.19685039370078741"/>
  <pageSetup paperSize="9" scale="79"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385" r:id="rId5" name="Label 1">
              <controlPr defaultSize="0" print="0" autoFill="0" autoLine="0" autoPict="0">
                <anchor moveWithCells="1" sizeWithCells="1">
                  <from>
                    <xdr:col>7</xdr:col>
                    <xdr:colOff>279400</xdr:colOff>
                    <xdr:row>0</xdr:row>
                    <xdr:rowOff>0</xdr:rowOff>
                  </from>
                  <to>
                    <xdr:col>8</xdr:col>
                    <xdr:colOff>76200</xdr:colOff>
                    <xdr:row>0</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0B657-B5D8-4570-A538-E9E171F24E40}">
  <sheetPr>
    <tabColor indexed="41"/>
    <pageSetUpPr fitToPage="1"/>
  </sheetPr>
  <dimension ref="A1:O317"/>
  <sheetViews>
    <sheetView showGridLines="0" zoomScale="115" zoomScaleNormal="115" workbookViewId="0">
      <pane ySplit="10" topLeftCell="A16" activePane="bottomLeft" state="frozen"/>
      <selection activeCell="G12" sqref="G12:I13"/>
      <selection pane="bottomLeft" activeCell="G21" sqref="G21"/>
    </sheetView>
  </sheetViews>
  <sheetFormatPr defaultColWidth="9.1796875" defaultRowHeight="12.5" x14ac:dyDescent="0.25"/>
  <cols>
    <col min="1" max="1" width="7.7265625" style="4" customWidth="1"/>
    <col min="2" max="2" width="12.7265625" style="4" customWidth="1"/>
    <col min="3" max="3" width="24.7265625" style="4" customWidth="1"/>
    <col min="4" max="4" width="16.7265625" style="5" customWidth="1"/>
    <col min="5" max="5" width="12.7265625" style="5" customWidth="1"/>
    <col min="6" max="6" width="15.7265625" style="5" customWidth="1"/>
    <col min="7" max="7" width="18.7265625" style="5" customWidth="1"/>
    <col min="8" max="8" width="10.7265625" style="5" customWidth="1"/>
    <col min="9" max="12" width="9.1796875" style="4"/>
    <col min="13" max="13" width="0" style="4" hidden="1" customWidth="1"/>
    <col min="14" max="16384" width="9.1796875" style="4"/>
  </cols>
  <sheetData>
    <row r="1" spans="1:15" ht="27.65" customHeight="1" x14ac:dyDescent="0.25"/>
    <row r="2" spans="1:15" ht="13" x14ac:dyDescent="0.25">
      <c r="A2" s="493" t="s">
        <v>92</v>
      </c>
      <c r="B2" s="493"/>
      <c r="C2" s="493"/>
      <c r="D2" s="493"/>
      <c r="E2" s="493"/>
      <c r="F2" s="493"/>
      <c r="G2" s="493"/>
      <c r="H2" s="493"/>
      <c r="I2" s="6"/>
      <c r="J2" s="6"/>
      <c r="K2" s="6"/>
      <c r="L2" s="6"/>
      <c r="M2" s="6"/>
      <c r="N2" s="6"/>
      <c r="O2" s="6"/>
    </row>
    <row r="3" spans="1:15" s="8" customFormat="1" ht="10" x14ac:dyDescent="0.2">
      <c r="A3" s="494" t="s">
        <v>0</v>
      </c>
      <c r="B3" s="494"/>
      <c r="C3" s="494"/>
      <c r="D3" s="494"/>
      <c r="E3" s="494"/>
      <c r="F3" s="494"/>
      <c r="G3" s="494"/>
      <c r="H3" s="494"/>
      <c r="I3" s="7"/>
      <c r="J3" s="7"/>
      <c r="K3" s="7"/>
      <c r="L3" s="7"/>
      <c r="M3" s="7"/>
      <c r="N3" s="7"/>
      <c r="O3" s="7"/>
    </row>
    <row r="4" spans="1:15" ht="18" customHeight="1" x14ac:dyDescent="0.25">
      <c r="A4" s="495" t="s">
        <v>261</v>
      </c>
      <c r="B4" s="495"/>
      <c r="C4" s="495"/>
      <c r="D4" s="495"/>
      <c r="E4" s="495"/>
      <c r="F4" s="495"/>
      <c r="G4" s="495"/>
      <c r="H4" s="495"/>
    </row>
    <row r="5" spans="1:15" s="9" customFormat="1" ht="4.5" customHeight="1" x14ac:dyDescent="0.25">
      <c r="C5" s="496"/>
      <c r="D5" s="496"/>
      <c r="E5" s="496"/>
      <c r="F5" s="496"/>
      <c r="G5" s="496"/>
    </row>
    <row r="6" spans="1:15" s="11" customFormat="1" ht="11.5" x14ac:dyDescent="0.25">
      <c r="A6" s="497" t="s">
        <v>1</v>
      </c>
      <c r="B6" s="497"/>
      <c r="C6" s="10" t="s">
        <v>2</v>
      </c>
      <c r="D6" s="10" t="s">
        <v>3</v>
      </c>
      <c r="E6" s="497" t="s">
        <v>4</v>
      </c>
      <c r="F6" s="497"/>
      <c r="G6" s="10" t="s">
        <v>5</v>
      </c>
      <c r="H6" s="10" t="s">
        <v>6</v>
      </c>
    </row>
    <row r="7" spans="1:15" s="14" customFormat="1" ht="20.149999999999999" customHeight="1" x14ac:dyDescent="0.25">
      <c r="A7" s="484" t="s">
        <v>41</v>
      </c>
      <c r="B7" s="484"/>
      <c r="C7" s="12" t="s">
        <v>42</v>
      </c>
      <c r="D7" s="13" t="s">
        <v>20</v>
      </c>
      <c r="E7" s="485" t="s">
        <v>162</v>
      </c>
      <c r="F7" s="486"/>
      <c r="G7" s="12" t="s">
        <v>27</v>
      </c>
      <c r="H7" s="12" t="s">
        <v>19</v>
      </c>
    </row>
    <row r="8" spans="1:15" ht="15" customHeight="1" thickBot="1" x14ac:dyDescent="0.3"/>
    <row r="9" spans="1:15" ht="33.75" customHeight="1" x14ac:dyDescent="0.25">
      <c r="A9" s="487" t="s">
        <v>35</v>
      </c>
      <c r="B9" s="489" t="s">
        <v>36</v>
      </c>
      <c r="C9" s="489"/>
      <c r="D9" s="490"/>
      <c r="E9" s="482" t="s">
        <v>37</v>
      </c>
      <c r="F9" s="482" t="s">
        <v>38</v>
      </c>
      <c r="G9" s="482" t="s">
        <v>44</v>
      </c>
      <c r="H9" s="15" t="s">
        <v>39</v>
      </c>
    </row>
    <row r="10" spans="1:15" s="5" customFormat="1" ht="10.5" customHeight="1" thickBot="1" x14ac:dyDescent="0.3">
      <c r="A10" s="488"/>
      <c r="B10" s="491"/>
      <c r="C10" s="491"/>
      <c r="D10" s="492"/>
      <c r="E10" s="483"/>
      <c r="F10" s="483"/>
      <c r="G10" s="483"/>
      <c r="H10" s="16">
        <v>45078</v>
      </c>
    </row>
    <row r="11" spans="1:15" s="31" customFormat="1" ht="15" customHeight="1" x14ac:dyDescent="0.35">
      <c r="A11" s="468">
        <v>1</v>
      </c>
      <c r="B11" s="473" t="s">
        <v>193</v>
      </c>
      <c r="C11" s="474"/>
      <c r="D11" s="475"/>
      <c r="E11" s="29">
        <v>2845</v>
      </c>
      <c r="F11" s="30">
        <v>39741</v>
      </c>
      <c r="G11" s="29" t="s">
        <v>46</v>
      </c>
      <c r="H11" s="476">
        <v>2394</v>
      </c>
      <c r="M11" t="str">
        <f t="shared" ref="M11:M74" si="0">UPPER(B11)</f>
        <v>КУКУШИН ИЛЬЯ МАКСИМОВИЧ</v>
      </c>
    </row>
    <row r="12" spans="1:15" s="31" customFormat="1" ht="15" customHeight="1" thickBot="1" x14ac:dyDescent="0.4">
      <c r="A12" s="469"/>
      <c r="B12" s="481" t="s">
        <v>194</v>
      </c>
      <c r="C12" s="479"/>
      <c r="D12" s="480"/>
      <c r="E12" s="32">
        <v>2846</v>
      </c>
      <c r="F12" s="33">
        <v>39647</v>
      </c>
      <c r="G12" s="32" t="s">
        <v>46</v>
      </c>
      <c r="H12" s="477"/>
      <c r="M12" t="str">
        <f t="shared" si="0"/>
        <v>ТАРАСОВ АРСЕНИЙ ВАДИМОВИЧ</v>
      </c>
    </row>
    <row r="13" spans="1:15" s="31" customFormat="1" ht="15" customHeight="1" x14ac:dyDescent="0.35">
      <c r="A13" s="468">
        <v>2</v>
      </c>
      <c r="B13" s="473" t="s">
        <v>195</v>
      </c>
      <c r="C13" s="474"/>
      <c r="D13" s="475"/>
      <c r="E13" s="29">
        <v>2003</v>
      </c>
      <c r="F13" s="30">
        <v>38650</v>
      </c>
      <c r="G13" s="29" t="s">
        <v>46</v>
      </c>
      <c r="H13" s="476">
        <v>1125.5</v>
      </c>
      <c r="M13" t="str">
        <f t="shared" si="0"/>
        <v>АГАФОНОВ ГРИГОРИЙ МАКСИМОВИЧ</v>
      </c>
    </row>
    <row r="14" spans="1:15" s="31" customFormat="1" ht="15" customHeight="1" thickBot="1" x14ac:dyDescent="0.4">
      <c r="A14" s="469"/>
      <c r="B14" s="481" t="s">
        <v>196</v>
      </c>
      <c r="C14" s="479"/>
      <c r="D14" s="480"/>
      <c r="E14" s="32">
        <v>2674</v>
      </c>
      <c r="F14" s="33">
        <v>38396</v>
      </c>
      <c r="G14" s="32" t="s">
        <v>48</v>
      </c>
      <c r="H14" s="477"/>
      <c r="M14" t="str">
        <f t="shared" si="0"/>
        <v>МАРТЫНОВ ВЛАДИСЛАВ ПАВЛОВИЧ</v>
      </c>
    </row>
    <row r="15" spans="1:15" s="31" customFormat="1" ht="15" customHeight="1" x14ac:dyDescent="0.35">
      <c r="A15" s="468">
        <v>3</v>
      </c>
      <c r="B15" s="473" t="s">
        <v>197</v>
      </c>
      <c r="C15" s="474"/>
      <c r="D15" s="475"/>
      <c r="E15" s="29">
        <v>2855</v>
      </c>
      <c r="F15" s="30">
        <v>38875</v>
      </c>
      <c r="G15" s="29" t="s">
        <v>46</v>
      </c>
      <c r="H15" s="476">
        <v>689</v>
      </c>
      <c r="M15" t="str">
        <f t="shared" si="0"/>
        <v>КУКУШИН КИРИЛЛ МАКСИМОВИЧ</v>
      </c>
    </row>
    <row r="16" spans="1:15" s="31" customFormat="1" ht="15" customHeight="1" thickBot="1" x14ac:dyDescent="0.4">
      <c r="A16" s="469"/>
      <c r="B16" s="481" t="s">
        <v>198</v>
      </c>
      <c r="C16" s="479"/>
      <c r="D16" s="480"/>
      <c r="E16" s="32">
        <v>2971</v>
      </c>
      <c r="F16" s="33">
        <v>39476</v>
      </c>
      <c r="G16" s="32" t="s">
        <v>46</v>
      </c>
      <c r="H16" s="477"/>
      <c r="M16" t="str">
        <f t="shared" si="0"/>
        <v>ШУЛЯТЬЕВ ТИМУР ИГОРЕВИЧ</v>
      </c>
    </row>
    <row r="17" spans="1:13" s="31" customFormat="1" ht="15" customHeight="1" x14ac:dyDescent="0.35">
      <c r="A17" s="468">
        <v>4</v>
      </c>
      <c r="B17" s="473" t="s">
        <v>199</v>
      </c>
      <c r="C17" s="474"/>
      <c r="D17" s="475"/>
      <c r="E17" s="29">
        <v>1310</v>
      </c>
      <c r="F17" s="30">
        <v>38793</v>
      </c>
      <c r="G17" s="29" t="s">
        <v>48</v>
      </c>
      <c r="H17" s="476">
        <v>602</v>
      </c>
      <c r="M17" t="str">
        <f t="shared" si="0"/>
        <v>ЗАБАНОВ ЗАХАР ДЕНИСОВИЧ</v>
      </c>
    </row>
    <row r="18" spans="1:13" s="31" customFormat="1" ht="15" customHeight="1" thickBot="1" x14ac:dyDescent="0.4">
      <c r="A18" s="469"/>
      <c r="B18" s="481" t="s">
        <v>53</v>
      </c>
      <c r="C18" s="479"/>
      <c r="D18" s="480"/>
      <c r="E18" s="32">
        <v>3022</v>
      </c>
      <c r="F18" s="33">
        <v>40464</v>
      </c>
      <c r="G18" s="32" t="s">
        <v>48</v>
      </c>
      <c r="H18" s="477"/>
      <c r="M18" t="str">
        <f t="shared" si="0"/>
        <v>КОЛАЙДО НИКОЛАЙ ВЛАДИМИРОВИЧ</v>
      </c>
    </row>
    <row r="19" spans="1:13" s="31" customFormat="1" ht="15" customHeight="1" x14ac:dyDescent="0.35">
      <c r="A19" s="468">
        <v>5</v>
      </c>
      <c r="B19" s="473" t="s">
        <v>200</v>
      </c>
      <c r="C19" s="474"/>
      <c r="D19" s="475"/>
      <c r="E19" s="29">
        <v>2851</v>
      </c>
      <c r="F19" s="30">
        <v>39539</v>
      </c>
      <c r="G19" s="29" t="s">
        <v>46</v>
      </c>
      <c r="H19" s="476">
        <v>557</v>
      </c>
      <c r="M19" t="str">
        <f t="shared" si="0"/>
        <v>ИНЬШИН ЕГОР АЛЕКСЕЕВИЧ</v>
      </c>
    </row>
    <row r="20" spans="1:13" s="31" customFormat="1" ht="15" customHeight="1" thickBot="1" x14ac:dyDescent="0.4">
      <c r="A20" s="469"/>
      <c r="B20" s="478" t="s">
        <v>47</v>
      </c>
      <c r="C20" s="479"/>
      <c r="D20" s="480"/>
      <c r="E20" s="32">
        <v>2733</v>
      </c>
      <c r="F20" s="33">
        <v>39847</v>
      </c>
      <c r="G20" s="32" t="s">
        <v>48</v>
      </c>
      <c r="H20" s="477"/>
      <c r="M20" t="str">
        <f t="shared" si="0"/>
        <v>СУХАРЕВ МАКСИМ АЛЕКСЕЕВИЧ</v>
      </c>
    </row>
    <row r="21" spans="1:13" s="31" customFormat="1" ht="15" customHeight="1" x14ac:dyDescent="0.35">
      <c r="A21" s="468">
        <v>6</v>
      </c>
      <c r="B21" s="473" t="s">
        <v>201</v>
      </c>
      <c r="C21" s="474"/>
      <c r="D21" s="475"/>
      <c r="E21" s="29">
        <v>2978</v>
      </c>
      <c r="F21" s="30">
        <v>38535</v>
      </c>
      <c r="G21" s="29" t="s">
        <v>48</v>
      </c>
      <c r="H21" s="476">
        <v>37</v>
      </c>
      <c r="M21" t="str">
        <f t="shared" si="0"/>
        <v>БЕССОНОВ АРСЕНИЙ ВЛАДИМИРОВИЧ</v>
      </c>
    </row>
    <row r="22" spans="1:13" s="31" customFormat="1" ht="15" customHeight="1" thickBot="1" x14ac:dyDescent="0.4">
      <c r="A22" s="469"/>
      <c r="B22" s="481" t="s">
        <v>260</v>
      </c>
      <c r="C22" s="479"/>
      <c r="D22" s="480"/>
      <c r="E22" s="32">
        <v>3217</v>
      </c>
      <c r="F22" s="33">
        <v>39588</v>
      </c>
      <c r="G22" s="32" t="s">
        <v>46</v>
      </c>
      <c r="H22" s="477"/>
      <c r="M22" t="str">
        <f t="shared" si="0"/>
        <v>СИМОНОВ ГРИГОРИЙ ГРИГОРЬЕВИЧ</v>
      </c>
    </row>
    <row r="23" spans="1:13" s="19" customFormat="1" ht="10.5" hidden="1" customHeight="1" x14ac:dyDescent="0.25">
      <c r="A23" s="468">
        <v>7</v>
      </c>
      <c r="B23" s="453"/>
      <c r="C23" s="454"/>
      <c r="D23" s="455"/>
      <c r="E23" s="17"/>
      <c r="F23" s="18"/>
      <c r="G23" s="17"/>
      <c r="H23" s="456"/>
      <c r="M23" t="str">
        <f t="shared" si="0"/>
        <v/>
      </c>
    </row>
    <row r="24" spans="1:13" s="19" customFormat="1" ht="10.5" hidden="1" customHeight="1" thickBot="1" x14ac:dyDescent="0.3">
      <c r="A24" s="469"/>
      <c r="B24" s="461"/>
      <c r="C24" s="459"/>
      <c r="D24" s="460"/>
      <c r="E24" s="20"/>
      <c r="F24" s="21"/>
      <c r="G24" s="20"/>
      <c r="H24" s="457"/>
      <c r="M24" t="str">
        <f t="shared" si="0"/>
        <v/>
      </c>
    </row>
    <row r="25" spans="1:13" s="19" customFormat="1" ht="10.5" hidden="1" customHeight="1" x14ac:dyDescent="0.25">
      <c r="A25" s="468">
        <v>8</v>
      </c>
      <c r="B25" s="453"/>
      <c r="C25" s="454"/>
      <c r="D25" s="455"/>
      <c r="E25" s="17"/>
      <c r="F25" s="18"/>
      <c r="G25" s="17"/>
      <c r="H25" s="456"/>
      <c r="M25" t="str">
        <f t="shared" si="0"/>
        <v/>
      </c>
    </row>
    <row r="26" spans="1:13" s="19" customFormat="1" ht="10.5" hidden="1" customHeight="1" thickBot="1" x14ac:dyDescent="0.3">
      <c r="A26" s="469"/>
      <c r="B26" s="461"/>
      <c r="C26" s="459"/>
      <c r="D26" s="460"/>
      <c r="E26" s="20"/>
      <c r="F26" s="21"/>
      <c r="G26" s="20"/>
      <c r="H26" s="457"/>
      <c r="M26" t="str">
        <f t="shared" si="0"/>
        <v/>
      </c>
    </row>
    <row r="27" spans="1:13" s="19" customFormat="1" ht="10.5" hidden="1" customHeight="1" x14ac:dyDescent="0.25">
      <c r="A27" s="468">
        <v>9</v>
      </c>
      <c r="B27" s="453"/>
      <c r="C27" s="454"/>
      <c r="D27" s="455"/>
      <c r="E27" s="17"/>
      <c r="F27" s="18"/>
      <c r="G27" s="17"/>
      <c r="H27" s="456"/>
      <c r="M27" t="str">
        <f t="shared" si="0"/>
        <v/>
      </c>
    </row>
    <row r="28" spans="1:13" s="19" customFormat="1" ht="10.5" hidden="1" customHeight="1" thickBot="1" x14ac:dyDescent="0.3">
      <c r="A28" s="469"/>
      <c r="B28" s="461"/>
      <c r="C28" s="459"/>
      <c r="D28" s="460"/>
      <c r="E28" s="20"/>
      <c r="F28" s="21"/>
      <c r="G28" s="20"/>
      <c r="H28" s="457"/>
      <c r="M28" t="str">
        <f t="shared" si="0"/>
        <v/>
      </c>
    </row>
    <row r="29" spans="1:13" s="19" customFormat="1" ht="10.5" hidden="1" customHeight="1" x14ac:dyDescent="0.25">
      <c r="A29" s="468">
        <v>10</v>
      </c>
      <c r="B29" s="453"/>
      <c r="C29" s="454"/>
      <c r="D29" s="455"/>
      <c r="E29" s="17"/>
      <c r="F29" s="18"/>
      <c r="G29" s="17"/>
      <c r="H29" s="456"/>
      <c r="M29" t="str">
        <f t="shared" si="0"/>
        <v/>
      </c>
    </row>
    <row r="30" spans="1:13" s="19" customFormat="1" ht="10.5" hidden="1" customHeight="1" thickBot="1" x14ac:dyDescent="0.3">
      <c r="A30" s="469"/>
      <c r="B30" s="461"/>
      <c r="C30" s="459"/>
      <c r="D30" s="460"/>
      <c r="E30" s="20"/>
      <c r="F30" s="21"/>
      <c r="G30" s="20"/>
      <c r="H30" s="457"/>
      <c r="M30" t="str">
        <f t="shared" si="0"/>
        <v/>
      </c>
    </row>
    <row r="31" spans="1:13" s="19" customFormat="1" ht="10.5" hidden="1" customHeight="1" x14ac:dyDescent="0.25">
      <c r="A31" s="468">
        <v>11</v>
      </c>
      <c r="B31" s="453"/>
      <c r="C31" s="454"/>
      <c r="D31" s="455"/>
      <c r="E31" s="17"/>
      <c r="F31" s="18"/>
      <c r="G31" s="17"/>
      <c r="H31" s="456"/>
      <c r="M31" t="str">
        <f t="shared" si="0"/>
        <v/>
      </c>
    </row>
    <row r="32" spans="1:13" s="19" customFormat="1" ht="10.5" hidden="1" customHeight="1" thickBot="1" x14ac:dyDescent="0.3">
      <c r="A32" s="469"/>
      <c r="B32" s="461"/>
      <c r="C32" s="459"/>
      <c r="D32" s="460"/>
      <c r="E32" s="20"/>
      <c r="F32" s="21"/>
      <c r="G32" s="20"/>
      <c r="H32" s="457"/>
      <c r="M32" t="str">
        <f t="shared" si="0"/>
        <v/>
      </c>
    </row>
    <row r="33" spans="1:13" s="19" customFormat="1" ht="10.5" hidden="1" customHeight="1" x14ac:dyDescent="0.25">
      <c r="A33" s="468">
        <v>12</v>
      </c>
      <c r="B33" s="453"/>
      <c r="C33" s="454"/>
      <c r="D33" s="455"/>
      <c r="E33" s="17"/>
      <c r="F33" s="18"/>
      <c r="G33" s="17"/>
      <c r="H33" s="456"/>
      <c r="M33" t="str">
        <f t="shared" si="0"/>
        <v/>
      </c>
    </row>
    <row r="34" spans="1:13" s="19" customFormat="1" ht="10.5" hidden="1" customHeight="1" thickBot="1" x14ac:dyDescent="0.3">
      <c r="A34" s="469"/>
      <c r="B34" s="461"/>
      <c r="C34" s="459"/>
      <c r="D34" s="460"/>
      <c r="E34" s="20"/>
      <c r="F34" s="21"/>
      <c r="G34" s="20"/>
      <c r="H34" s="457"/>
      <c r="M34" t="str">
        <f t="shared" si="0"/>
        <v/>
      </c>
    </row>
    <row r="35" spans="1:13" s="19" customFormat="1" ht="10.5" hidden="1" customHeight="1" x14ac:dyDescent="0.25">
      <c r="A35" s="468">
        <v>13</v>
      </c>
      <c r="B35" s="453"/>
      <c r="C35" s="454"/>
      <c r="D35" s="455"/>
      <c r="E35" s="17"/>
      <c r="F35" s="18"/>
      <c r="G35" s="17"/>
      <c r="H35" s="456"/>
      <c r="M35" t="str">
        <f t="shared" si="0"/>
        <v/>
      </c>
    </row>
    <row r="36" spans="1:13" s="19" customFormat="1" ht="10.5" hidden="1" customHeight="1" thickBot="1" x14ac:dyDescent="0.3">
      <c r="A36" s="469"/>
      <c r="B36" s="461"/>
      <c r="C36" s="459"/>
      <c r="D36" s="460"/>
      <c r="E36" s="20"/>
      <c r="F36" s="21"/>
      <c r="G36" s="20"/>
      <c r="H36" s="457"/>
      <c r="M36" t="str">
        <f t="shared" si="0"/>
        <v/>
      </c>
    </row>
    <row r="37" spans="1:13" s="19" customFormat="1" ht="10.5" hidden="1" customHeight="1" x14ac:dyDescent="0.25">
      <c r="A37" s="468">
        <v>14</v>
      </c>
      <c r="B37" s="453"/>
      <c r="C37" s="454"/>
      <c r="D37" s="455"/>
      <c r="E37" s="17"/>
      <c r="F37" s="18"/>
      <c r="G37" s="17"/>
      <c r="H37" s="456"/>
      <c r="M37" t="str">
        <f t="shared" si="0"/>
        <v/>
      </c>
    </row>
    <row r="38" spans="1:13" s="19" customFormat="1" ht="10.5" hidden="1" customHeight="1" thickBot="1" x14ac:dyDescent="0.3">
      <c r="A38" s="469"/>
      <c r="B38" s="461"/>
      <c r="C38" s="459"/>
      <c r="D38" s="460"/>
      <c r="E38" s="20"/>
      <c r="F38" s="21"/>
      <c r="G38" s="20"/>
      <c r="H38" s="457"/>
      <c r="M38" t="str">
        <f t="shared" si="0"/>
        <v/>
      </c>
    </row>
    <row r="39" spans="1:13" s="19" customFormat="1" ht="10.5" hidden="1" customHeight="1" x14ac:dyDescent="0.25">
      <c r="A39" s="468">
        <v>15</v>
      </c>
      <c r="B39" s="453"/>
      <c r="C39" s="454"/>
      <c r="D39" s="455"/>
      <c r="E39" s="17"/>
      <c r="F39" s="18"/>
      <c r="G39" s="17"/>
      <c r="H39" s="456"/>
      <c r="M39" t="str">
        <f t="shared" si="0"/>
        <v/>
      </c>
    </row>
    <row r="40" spans="1:13" s="19" customFormat="1" ht="10.5" hidden="1" customHeight="1" thickBot="1" x14ac:dyDescent="0.3">
      <c r="A40" s="469"/>
      <c r="B40" s="461"/>
      <c r="C40" s="459"/>
      <c r="D40" s="460"/>
      <c r="E40" s="20"/>
      <c r="F40" s="21"/>
      <c r="G40" s="20"/>
      <c r="H40" s="457"/>
      <c r="M40" t="str">
        <f t="shared" si="0"/>
        <v/>
      </c>
    </row>
    <row r="41" spans="1:13" s="19" customFormat="1" ht="10.5" hidden="1" customHeight="1" x14ac:dyDescent="0.25">
      <c r="A41" s="468">
        <v>16</v>
      </c>
      <c r="B41" s="453"/>
      <c r="C41" s="454"/>
      <c r="D41" s="455"/>
      <c r="E41" s="17"/>
      <c r="F41" s="18"/>
      <c r="G41" s="17"/>
      <c r="H41" s="456"/>
      <c r="M41" t="str">
        <f t="shared" si="0"/>
        <v/>
      </c>
    </row>
    <row r="42" spans="1:13" s="19" customFormat="1" ht="10.5" hidden="1" customHeight="1" thickBot="1" x14ac:dyDescent="0.3">
      <c r="A42" s="469"/>
      <c r="B42" s="461"/>
      <c r="C42" s="459"/>
      <c r="D42" s="460"/>
      <c r="E42" s="20"/>
      <c r="F42" s="21"/>
      <c r="G42" s="20"/>
      <c r="H42" s="457"/>
      <c r="M42" t="str">
        <f t="shared" si="0"/>
        <v/>
      </c>
    </row>
    <row r="43" spans="1:13" s="19" customFormat="1" ht="10.5" hidden="1" customHeight="1" x14ac:dyDescent="0.25">
      <c r="A43" s="468">
        <v>17</v>
      </c>
      <c r="B43" s="453"/>
      <c r="C43" s="454"/>
      <c r="D43" s="455"/>
      <c r="E43" s="17"/>
      <c r="F43" s="18"/>
      <c r="G43" s="17"/>
      <c r="H43" s="456"/>
      <c r="M43" t="str">
        <f t="shared" si="0"/>
        <v/>
      </c>
    </row>
    <row r="44" spans="1:13" s="19" customFormat="1" ht="10.5" hidden="1" customHeight="1" thickBot="1" x14ac:dyDescent="0.3">
      <c r="A44" s="469"/>
      <c r="B44" s="461"/>
      <c r="C44" s="459"/>
      <c r="D44" s="460"/>
      <c r="E44" s="20"/>
      <c r="F44" s="21"/>
      <c r="G44" s="20"/>
      <c r="H44" s="457"/>
      <c r="M44" t="str">
        <f t="shared" si="0"/>
        <v/>
      </c>
    </row>
    <row r="45" spans="1:13" s="19" customFormat="1" ht="10.5" hidden="1" customHeight="1" x14ac:dyDescent="0.25">
      <c r="A45" s="468">
        <v>18</v>
      </c>
      <c r="B45" s="453"/>
      <c r="C45" s="454"/>
      <c r="D45" s="455"/>
      <c r="E45" s="17"/>
      <c r="F45" s="18"/>
      <c r="G45" s="17"/>
      <c r="H45" s="456"/>
      <c r="M45" t="str">
        <f t="shared" si="0"/>
        <v/>
      </c>
    </row>
    <row r="46" spans="1:13" s="19" customFormat="1" ht="10.5" hidden="1" customHeight="1" thickBot="1" x14ac:dyDescent="0.3">
      <c r="A46" s="469"/>
      <c r="B46" s="461"/>
      <c r="C46" s="459"/>
      <c r="D46" s="460"/>
      <c r="E46" s="20"/>
      <c r="F46" s="21"/>
      <c r="G46" s="20"/>
      <c r="H46" s="457"/>
      <c r="M46" t="str">
        <f t="shared" si="0"/>
        <v/>
      </c>
    </row>
    <row r="47" spans="1:13" s="19" customFormat="1" ht="10.5" hidden="1" customHeight="1" x14ac:dyDescent="0.25">
      <c r="A47" s="468">
        <v>19</v>
      </c>
      <c r="B47" s="453"/>
      <c r="C47" s="454"/>
      <c r="D47" s="455"/>
      <c r="E47" s="17"/>
      <c r="F47" s="18"/>
      <c r="G47" s="17"/>
      <c r="H47" s="456"/>
      <c r="M47" t="str">
        <f t="shared" si="0"/>
        <v/>
      </c>
    </row>
    <row r="48" spans="1:13" s="19" customFormat="1" ht="10.5" hidden="1" customHeight="1" thickBot="1" x14ac:dyDescent="0.3">
      <c r="A48" s="469"/>
      <c r="B48" s="461"/>
      <c r="C48" s="459"/>
      <c r="D48" s="460"/>
      <c r="E48" s="20"/>
      <c r="F48" s="21"/>
      <c r="G48" s="20"/>
      <c r="H48" s="457"/>
      <c r="M48" t="str">
        <f t="shared" si="0"/>
        <v/>
      </c>
    </row>
    <row r="49" spans="1:13" s="19" customFormat="1" ht="10.5" hidden="1" customHeight="1" x14ac:dyDescent="0.25">
      <c r="A49" s="468">
        <v>20</v>
      </c>
      <c r="B49" s="453"/>
      <c r="C49" s="454"/>
      <c r="D49" s="455"/>
      <c r="E49" s="17"/>
      <c r="F49" s="18"/>
      <c r="G49" s="17"/>
      <c r="H49" s="456"/>
      <c r="M49" t="str">
        <f t="shared" si="0"/>
        <v/>
      </c>
    </row>
    <row r="50" spans="1:13" s="19" customFormat="1" ht="10.5" hidden="1" customHeight="1" thickBot="1" x14ac:dyDescent="0.3">
      <c r="A50" s="469"/>
      <c r="B50" s="461"/>
      <c r="C50" s="459"/>
      <c r="D50" s="460"/>
      <c r="E50" s="20"/>
      <c r="F50" s="21"/>
      <c r="G50" s="20"/>
      <c r="H50" s="457"/>
      <c r="M50" t="str">
        <f t="shared" si="0"/>
        <v/>
      </c>
    </row>
    <row r="51" spans="1:13" s="19" customFormat="1" ht="10.5" hidden="1" customHeight="1" x14ac:dyDescent="0.25">
      <c r="A51" s="468">
        <v>21</v>
      </c>
      <c r="B51" s="453"/>
      <c r="C51" s="454"/>
      <c r="D51" s="455"/>
      <c r="E51" s="17"/>
      <c r="F51" s="18"/>
      <c r="G51" s="17"/>
      <c r="H51" s="456"/>
      <c r="M51" t="str">
        <f t="shared" si="0"/>
        <v/>
      </c>
    </row>
    <row r="52" spans="1:13" s="19" customFormat="1" ht="10.5" hidden="1" customHeight="1" thickBot="1" x14ac:dyDescent="0.3">
      <c r="A52" s="469"/>
      <c r="B52" s="461"/>
      <c r="C52" s="459"/>
      <c r="D52" s="460"/>
      <c r="E52" s="20"/>
      <c r="F52" s="21"/>
      <c r="G52" s="20"/>
      <c r="H52" s="457"/>
      <c r="M52" t="str">
        <f t="shared" si="0"/>
        <v/>
      </c>
    </row>
    <row r="53" spans="1:13" s="19" customFormat="1" ht="10.5" hidden="1" customHeight="1" x14ac:dyDescent="0.25">
      <c r="A53" s="468">
        <v>22</v>
      </c>
      <c r="B53" s="453"/>
      <c r="C53" s="454"/>
      <c r="D53" s="455"/>
      <c r="E53" s="17"/>
      <c r="F53" s="18"/>
      <c r="G53" s="17"/>
      <c r="H53" s="456"/>
      <c r="M53" t="str">
        <f t="shared" si="0"/>
        <v/>
      </c>
    </row>
    <row r="54" spans="1:13" s="19" customFormat="1" ht="10.5" hidden="1" customHeight="1" thickBot="1" x14ac:dyDescent="0.3">
      <c r="A54" s="469"/>
      <c r="B54" s="461"/>
      <c r="C54" s="459"/>
      <c r="D54" s="460"/>
      <c r="E54" s="20"/>
      <c r="F54" s="21"/>
      <c r="G54" s="20"/>
      <c r="H54" s="457"/>
      <c r="M54" t="str">
        <f t="shared" si="0"/>
        <v/>
      </c>
    </row>
    <row r="55" spans="1:13" s="19" customFormat="1" ht="10.5" hidden="1" customHeight="1" x14ac:dyDescent="0.25">
      <c r="A55" s="468">
        <v>23</v>
      </c>
      <c r="B55" s="453"/>
      <c r="C55" s="454"/>
      <c r="D55" s="455"/>
      <c r="E55" s="17"/>
      <c r="F55" s="18"/>
      <c r="G55" s="17"/>
      <c r="H55" s="456"/>
      <c r="M55" t="str">
        <f t="shared" si="0"/>
        <v/>
      </c>
    </row>
    <row r="56" spans="1:13" s="19" customFormat="1" ht="10.5" hidden="1" customHeight="1" thickBot="1" x14ac:dyDescent="0.3">
      <c r="A56" s="469"/>
      <c r="B56" s="461"/>
      <c r="C56" s="459"/>
      <c r="D56" s="460"/>
      <c r="E56" s="20"/>
      <c r="F56" s="21"/>
      <c r="G56" s="20"/>
      <c r="H56" s="457"/>
      <c r="M56" t="str">
        <f t="shared" si="0"/>
        <v/>
      </c>
    </row>
    <row r="57" spans="1:13" s="19" customFormat="1" ht="10.5" hidden="1" customHeight="1" x14ac:dyDescent="0.25">
      <c r="A57" s="468">
        <v>24</v>
      </c>
      <c r="B57" s="453"/>
      <c r="C57" s="454"/>
      <c r="D57" s="455"/>
      <c r="E57" s="17"/>
      <c r="F57" s="18"/>
      <c r="G57" s="17"/>
      <c r="H57" s="456"/>
      <c r="M57" t="str">
        <f t="shared" si="0"/>
        <v/>
      </c>
    </row>
    <row r="58" spans="1:13" s="19" customFormat="1" ht="10.5" hidden="1" customHeight="1" thickBot="1" x14ac:dyDescent="0.3">
      <c r="A58" s="469"/>
      <c r="B58" s="461"/>
      <c r="C58" s="459"/>
      <c r="D58" s="460"/>
      <c r="E58" s="20"/>
      <c r="F58" s="21"/>
      <c r="G58" s="20"/>
      <c r="H58" s="457"/>
      <c r="M58" t="str">
        <f t="shared" si="0"/>
        <v/>
      </c>
    </row>
    <row r="59" spans="1:13" s="19" customFormat="1" ht="10.5" hidden="1" customHeight="1" x14ac:dyDescent="0.25">
      <c r="A59" s="468">
        <v>25</v>
      </c>
      <c r="B59" s="470"/>
      <c r="C59" s="470"/>
      <c r="D59" s="471"/>
      <c r="E59" s="17"/>
      <c r="F59" s="17"/>
      <c r="G59" s="17"/>
      <c r="H59" s="456"/>
      <c r="M59" t="str">
        <f t="shared" si="0"/>
        <v/>
      </c>
    </row>
    <row r="60" spans="1:13" s="19" customFormat="1" ht="10.5" hidden="1" customHeight="1" thickBot="1" x14ac:dyDescent="0.3">
      <c r="A60" s="469"/>
      <c r="B60" s="458"/>
      <c r="C60" s="458"/>
      <c r="D60" s="472"/>
      <c r="E60" s="20"/>
      <c r="F60" s="20"/>
      <c r="G60" s="20"/>
      <c r="H60" s="457"/>
      <c r="M60" t="str">
        <f t="shared" si="0"/>
        <v/>
      </c>
    </row>
    <row r="61" spans="1:13" s="19" customFormat="1" ht="10.5" hidden="1" customHeight="1" x14ac:dyDescent="0.25">
      <c r="A61" s="468">
        <v>26</v>
      </c>
      <c r="B61" s="470"/>
      <c r="C61" s="470"/>
      <c r="D61" s="471"/>
      <c r="E61" s="17"/>
      <c r="F61" s="17"/>
      <c r="G61" s="17"/>
      <c r="H61" s="456"/>
      <c r="M61" t="str">
        <f t="shared" si="0"/>
        <v/>
      </c>
    </row>
    <row r="62" spans="1:13" s="19" customFormat="1" ht="10.5" hidden="1" customHeight="1" thickBot="1" x14ac:dyDescent="0.3">
      <c r="A62" s="469"/>
      <c r="B62" s="458"/>
      <c r="C62" s="458"/>
      <c r="D62" s="472"/>
      <c r="E62" s="20"/>
      <c r="F62" s="20"/>
      <c r="G62" s="20"/>
      <c r="H62" s="457"/>
      <c r="M62" t="str">
        <f t="shared" si="0"/>
        <v/>
      </c>
    </row>
    <row r="63" spans="1:13" s="19" customFormat="1" ht="10.5" hidden="1" customHeight="1" x14ac:dyDescent="0.25">
      <c r="A63" s="468">
        <v>27</v>
      </c>
      <c r="B63" s="470"/>
      <c r="C63" s="470"/>
      <c r="D63" s="471"/>
      <c r="E63" s="17"/>
      <c r="F63" s="17"/>
      <c r="G63" s="17"/>
      <c r="H63" s="456"/>
      <c r="M63" t="str">
        <f t="shared" si="0"/>
        <v/>
      </c>
    </row>
    <row r="64" spans="1:13" s="19" customFormat="1" ht="10.5" hidden="1" customHeight="1" thickBot="1" x14ac:dyDescent="0.3">
      <c r="A64" s="469"/>
      <c r="B64" s="458"/>
      <c r="C64" s="458"/>
      <c r="D64" s="472"/>
      <c r="E64" s="20"/>
      <c r="F64" s="20"/>
      <c r="G64" s="20"/>
      <c r="H64" s="457"/>
      <c r="M64" t="str">
        <f t="shared" si="0"/>
        <v/>
      </c>
    </row>
    <row r="65" spans="1:13" s="19" customFormat="1" ht="10.5" hidden="1" customHeight="1" x14ac:dyDescent="0.25">
      <c r="A65" s="468">
        <v>28</v>
      </c>
      <c r="B65" s="470"/>
      <c r="C65" s="470"/>
      <c r="D65" s="471"/>
      <c r="E65" s="17"/>
      <c r="F65" s="17"/>
      <c r="G65" s="17"/>
      <c r="H65" s="456"/>
      <c r="M65" t="str">
        <f t="shared" si="0"/>
        <v/>
      </c>
    </row>
    <row r="66" spans="1:13" s="19" customFormat="1" ht="10.5" hidden="1" customHeight="1" thickBot="1" x14ac:dyDescent="0.3">
      <c r="A66" s="469"/>
      <c r="B66" s="458"/>
      <c r="C66" s="458"/>
      <c r="D66" s="472"/>
      <c r="E66" s="20"/>
      <c r="F66" s="20"/>
      <c r="G66" s="20"/>
      <c r="H66" s="457"/>
      <c r="M66" t="str">
        <f t="shared" si="0"/>
        <v/>
      </c>
    </row>
    <row r="67" spans="1:13" s="19" customFormat="1" ht="10.5" hidden="1" customHeight="1" x14ac:dyDescent="0.25">
      <c r="A67" s="468">
        <v>29</v>
      </c>
      <c r="B67" s="470"/>
      <c r="C67" s="470"/>
      <c r="D67" s="471"/>
      <c r="E67" s="17"/>
      <c r="F67" s="17"/>
      <c r="G67" s="17"/>
      <c r="H67" s="456"/>
      <c r="M67" t="str">
        <f t="shared" si="0"/>
        <v/>
      </c>
    </row>
    <row r="68" spans="1:13" s="19" customFormat="1" ht="10.5" hidden="1" customHeight="1" thickBot="1" x14ac:dyDescent="0.3">
      <c r="A68" s="469"/>
      <c r="B68" s="458"/>
      <c r="C68" s="458"/>
      <c r="D68" s="472"/>
      <c r="E68" s="20"/>
      <c r="F68" s="20"/>
      <c r="G68" s="20"/>
      <c r="H68" s="457"/>
      <c r="M68" t="str">
        <f t="shared" si="0"/>
        <v/>
      </c>
    </row>
    <row r="69" spans="1:13" s="19" customFormat="1" ht="10.5" hidden="1" customHeight="1" x14ac:dyDescent="0.25">
      <c r="A69" s="468">
        <v>30</v>
      </c>
      <c r="B69" s="470"/>
      <c r="C69" s="470"/>
      <c r="D69" s="471"/>
      <c r="E69" s="17"/>
      <c r="F69" s="17"/>
      <c r="G69" s="17"/>
      <c r="H69" s="456"/>
      <c r="M69" t="str">
        <f t="shared" si="0"/>
        <v/>
      </c>
    </row>
    <row r="70" spans="1:13" s="19" customFormat="1" ht="10.5" hidden="1" customHeight="1" thickBot="1" x14ac:dyDescent="0.3">
      <c r="A70" s="469"/>
      <c r="B70" s="458"/>
      <c r="C70" s="458"/>
      <c r="D70" s="472"/>
      <c r="E70" s="20"/>
      <c r="F70" s="20"/>
      <c r="G70" s="20"/>
      <c r="H70" s="457"/>
      <c r="M70" t="str">
        <f t="shared" si="0"/>
        <v/>
      </c>
    </row>
    <row r="71" spans="1:13" s="19" customFormat="1" ht="10.5" hidden="1" customHeight="1" x14ac:dyDescent="0.25">
      <c r="A71" s="468">
        <v>31</v>
      </c>
      <c r="B71" s="470"/>
      <c r="C71" s="470"/>
      <c r="D71" s="471"/>
      <c r="E71" s="17"/>
      <c r="F71" s="17"/>
      <c r="G71" s="17"/>
      <c r="H71" s="456"/>
      <c r="M71" t="str">
        <f t="shared" si="0"/>
        <v/>
      </c>
    </row>
    <row r="72" spans="1:13" s="19" customFormat="1" ht="10.5" hidden="1" customHeight="1" thickBot="1" x14ac:dyDescent="0.3">
      <c r="A72" s="469"/>
      <c r="B72" s="458"/>
      <c r="C72" s="458"/>
      <c r="D72" s="472"/>
      <c r="E72" s="20"/>
      <c r="F72" s="20"/>
      <c r="G72" s="20"/>
      <c r="H72" s="457"/>
      <c r="M72" t="str">
        <f t="shared" si="0"/>
        <v/>
      </c>
    </row>
    <row r="73" spans="1:13" s="19" customFormat="1" ht="10.5" hidden="1" customHeight="1" x14ac:dyDescent="0.25">
      <c r="A73" s="468">
        <v>32</v>
      </c>
      <c r="B73" s="470"/>
      <c r="C73" s="470"/>
      <c r="D73" s="471"/>
      <c r="E73" s="17"/>
      <c r="F73" s="17"/>
      <c r="G73" s="17"/>
      <c r="H73" s="456"/>
      <c r="M73" t="str">
        <f t="shared" si="0"/>
        <v/>
      </c>
    </row>
    <row r="74" spans="1:13" s="19" customFormat="1" ht="10.5" hidden="1" customHeight="1" thickBot="1" x14ac:dyDescent="0.3">
      <c r="A74" s="469"/>
      <c r="B74" s="458"/>
      <c r="C74" s="458"/>
      <c r="D74" s="472"/>
      <c r="E74" s="20"/>
      <c r="F74" s="20"/>
      <c r="G74" s="20"/>
      <c r="H74" s="457"/>
      <c r="M74" t="str">
        <f t="shared" si="0"/>
        <v/>
      </c>
    </row>
    <row r="75" spans="1:13" s="19" customFormat="1" ht="10.5" hidden="1" customHeight="1" x14ac:dyDescent="0.25">
      <c r="A75" s="468">
        <v>33</v>
      </c>
      <c r="B75" s="470"/>
      <c r="C75" s="470"/>
      <c r="D75" s="471"/>
      <c r="E75" s="17"/>
      <c r="F75" s="17"/>
      <c r="G75" s="17"/>
      <c r="H75" s="456"/>
      <c r="M75" t="str">
        <f t="shared" ref="M75:M90" si="1">UPPER(B75)</f>
        <v/>
      </c>
    </row>
    <row r="76" spans="1:13" s="19" customFormat="1" ht="10.5" hidden="1" customHeight="1" thickBot="1" x14ac:dyDescent="0.3">
      <c r="A76" s="469"/>
      <c r="B76" s="458"/>
      <c r="C76" s="458"/>
      <c r="D76" s="472"/>
      <c r="E76" s="20"/>
      <c r="F76" s="20"/>
      <c r="G76" s="20"/>
      <c r="H76" s="457"/>
      <c r="M76" t="str">
        <f t="shared" si="1"/>
        <v/>
      </c>
    </row>
    <row r="77" spans="1:13" s="19" customFormat="1" ht="10.5" hidden="1" customHeight="1" x14ac:dyDescent="0.25">
      <c r="A77" s="468">
        <v>34</v>
      </c>
      <c r="B77" s="470"/>
      <c r="C77" s="470"/>
      <c r="D77" s="471"/>
      <c r="E77" s="17"/>
      <c r="F77" s="17"/>
      <c r="G77" s="17"/>
      <c r="H77" s="456"/>
      <c r="M77" t="str">
        <f t="shared" si="1"/>
        <v/>
      </c>
    </row>
    <row r="78" spans="1:13" s="19" customFormat="1" ht="10.5" hidden="1" customHeight="1" thickBot="1" x14ac:dyDescent="0.3">
      <c r="A78" s="469"/>
      <c r="B78" s="458"/>
      <c r="C78" s="458"/>
      <c r="D78" s="472"/>
      <c r="E78" s="20"/>
      <c r="F78" s="20"/>
      <c r="G78" s="20"/>
      <c r="H78" s="457"/>
      <c r="M78" t="str">
        <f t="shared" si="1"/>
        <v/>
      </c>
    </row>
    <row r="79" spans="1:13" s="19" customFormat="1" ht="10.5" hidden="1" customHeight="1" x14ac:dyDescent="0.25">
      <c r="A79" s="468">
        <v>35</v>
      </c>
      <c r="B79" s="470"/>
      <c r="C79" s="470"/>
      <c r="D79" s="471"/>
      <c r="E79" s="17"/>
      <c r="F79" s="17"/>
      <c r="G79" s="17"/>
      <c r="H79" s="456"/>
      <c r="M79" t="str">
        <f t="shared" si="1"/>
        <v/>
      </c>
    </row>
    <row r="80" spans="1:13" s="19" customFormat="1" ht="10.5" hidden="1" customHeight="1" thickBot="1" x14ac:dyDescent="0.3">
      <c r="A80" s="469"/>
      <c r="B80" s="458"/>
      <c r="C80" s="458"/>
      <c r="D80" s="472"/>
      <c r="E80" s="20"/>
      <c r="F80" s="20"/>
      <c r="G80" s="20"/>
      <c r="H80" s="457"/>
      <c r="M80" t="str">
        <f t="shared" si="1"/>
        <v/>
      </c>
    </row>
    <row r="81" spans="1:13" s="19" customFormat="1" ht="10.5" hidden="1" customHeight="1" x14ac:dyDescent="0.25">
      <c r="A81" s="468">
        <v>36</v>
      </c>
      <c r="B81" s="470"/>
      <c r="C81" s="470"/>
      <c r="D81" s="471"/>
      <c r="E81" s="17"/>
      <c r="F81" s="17"/>
      <c r="G81" s="17"/>
      <c r="H81" s="456"/>
      <c r="M81" t="str">
        <f t="shared" si="1"/>
        <v/>
      </c>
    </row>
    <row r="82" spans="1:13" s="19" customFormat="1" ht="10.5" hidden="1" customHeight="1" thickBot="1" x14ac:dyDescent="0.3">
      <c r="A82" s="469"/>
      <c r="B82" s="458"/>
      <c r="C82" s="458"/>
      <c r="D82" s="472"/>
      <c r="E82" s="20"/>
      <c r="F82" s="20"/>
      <c r="G82" s="20"/>
      <c r="H82" s="457"/>
      <c r="M82" t="str">
        <f t="shared" si="1"/>
        <v/>
      </c>
    </row>
    <row r="83" spans="1:13" s="19" customFormat="1" ht="10.5" hidden="1" customHeight="1" x14ac:dyDescent="0.25">
      <c r="A83" s="468">
        <v>37</v>
      </c>
      <c r="B83" s="470"/>
      <c r="C83" s="470"/>
      <c r="D83" s="471"/>
      <c r="E83" s="17"/>
      <c r="F83" s="17"/>
      <c r="G83" s="17"/>
      <c r="H83" s="456"/>
      <c r="M83" t="str">
        <f t="shared" si="1"/>
        <v/>
      </c>
    </row>
    <row r="84" spans="1:13" s="19" customFormat="1" ht="10.5" hidden="1" customHeight="1" thickBot="1" x14ac:dyDescent="0.3">
      <c r="A84" s="469"/>
      <c r="B84" s="458"/>
      <c r="C84" s="458"/>
      <c r="D84" s="472"/>
      <c r="E84" s="20"/>
      <c r="F84" s="20"/>
      <c r="G84" s="20"/>
      <c r="H84" s="457"/>
      <c r="M84" t="str">
        <f t="shared" si="1"/>
        <v/>
      </c>
    </row>
    <row r="85" spans="1:13" s="19" customFormat="1" ht="10.5" hidden="1" customHeight="1" x14ac:dyDescent="0.25">
      <c r="A85" s="468">
        <v>38</v>
      </c>
      <c r="B85" s="470"/>
      <c r="C85" s="470"/>
      <c r="D85" s="471"/>
      <c r="E85" s="17"/>
      <c r="F85" s="17"/>
      <c r="G85" s="17"/>
      <c r="H85" s="456"/>
      <c r="M85" t="str">
        <f t="shared" si="1"/>
        <v/>
      </c>
    </row>
    <row r="86" spans="1:13" s="19" customFormat="1" ht="10.5" hidden="1" customHeight="1" thickBot="1" x14ac:dyDescent="0.3">
      <c r="A86" s="469"/>
      <c r="B86" s="458"/>
      <c r="C86" s="458"/>
      <c r="D86" s="472"/>
      <c r="E86" s="20"/>
      <c r="F86" s="20"/>
      <c r="G86" s="20"/>
      <c r="H86" s="457"/>
      <c r="M86" t="str">
        <f t="shared" si="1"/>
        <v/>
      </c>
    </row>
    <row r="87" spans="1:13" s="19" customFormat="1" ht="10.5" hidden="1" customHeight="1" x14ac:dyDescent="0.25">
      <c r="A87" s="468">
        <v>39</v>
      </c>
      <c r="B87" s="470"/>
      <c r="C87" s="470"/>
      <c r="D87" s="471"/>
      <c r="E87" s="17"/>
      <c r="F87" s="17"/>
      <c r="G87" s="17"/>
      <c r="H87" s="456"/>
      <c r="M87" t="str">
        <f t="shared" si="1"/>
        <v/>
      </c>
    </row>
    <row r="88" spans="1:13" s="19" customFormat="1" ht="10.5" hidden="1" customHeight="1" thickBot="1" x14ac:dyDescent="0.3">
      <c r="A88" s="469"/>
      <c r="B88" s="458"/>
      <c r="C88" s="458"/>
      <c r="D88" s="472"/>
      <c r="E88" s="20"/>
      <c r="F88" s="20"/>
      <c r="G88" s="20"/>
      <c r="H88" s="457"/>
      <c r="M88" t="str">
        <f t="shared" si="1"/>
        <v/>
      </c>
    </row>
    <row r="89" spans="1:13" s="19" customFormat="1" ht="10.5" hidden="1" customHeight="1" x14ac:dyDescent="0.25">
      <c r="A89" s="468">
        <v>40</v>
      </c>
      <c r="B89" s="470"/>
      <c r="C89" s="470"/>
      <c r="D89" s="471"/>
      <c r="E89" s="17"/>
      <c r="F89" s="17"/>
      <c r="G89" s="17"/>
      <c r="H89" s="456"/>
      <c r="M89" t="str">
        <f t="shared" si="1"/>
        <v/>
      </c>
    </row>
    <row r="90" spans="1:13" s="19" customFormat="1" ht="10.5" hidden="1" customHeight="1" thickBot="1" x14ac:dyDescent="0.3">
      <c r="A90" s="469"/>
      <c r="B90" s="458"/>
      <c r="C90" s="458"/>
      <c r="D90" s="472"/>
      <c r="E90" s="20"/>
      <c r="F90" s="20"/>
      <c r="G90" s="20"/>
      <c r="H90" s="457"/>
      <c r="M90" t="str">
        <f t="shared" si="1"/>
        <v/>
      </c>
    </row>
    <row r="91" spans="1:13" x14ac:dyDescent="0.25">
      <c r="A91" s="34"/>
      <c r="B91" s="22"/>
    </row>
    <row r="92" spans="1:13" s="1" customFormat="1" ht="10.15" customHeight="1" x14ac:dyDescent="0.25">
      <c r="B92" s="2"/>
      <c r="C92" s="2"/>
      <c r="D92" s="2"/>
      <c r="E92" s="462" t="s">
        <v>15</v>
      </c>
      <c r="F92" s="462"/>
      <c r="G92" s="462"/>
      <c r="H92" s="462"/>
      <c r="I92" s="2"/>
      <c r="J92" s="2"/>
      <c r="K92" s="2"/>
    </row>
    <row r="93" spans="1:13" s="1" customFormat="1" ht="10.15" customHeight="1" x14ac:dyDescent="0.25">
      <c r="A93" s="2"/>
      <c r="B93" s="2"/>
      <c r="C93" s="2"/>
      <c r="D93" s="2"/>
      <c r="E93" s="463"/>
      <c r="F93" s="463"/>
      <c r="G93" s="465" t="s">
        <v>56</v>
      </c>
      <c r="H93" s="465"/>
      <c r="I93" s="23"/>
      <c r="J93" s="23"/>
      <c r="K93" s="23"/>
    </row>
    <row r="94" spans="1:13" s="1" customFormat="1" ht="10.15" customHeight="1" x14ac:dyDescent="0.25">
      <c r="A94" s="2"/>
      <c r="B94" s="2"/>
      <c r="C94" s="2"/>
      <c r="D94" s="2"/>
      <c r="E94" s="464"/>
      <c r="F94" s="464"/>
      <c r="G94" s="466"/>
      <c r="H94" s="466"/>
      <c r="I94" s="23"/>
      <c r="J94" s="23"/>
      <c r="K94" s="23"/>
    </row>
    <row r="95" spans="1:13" s="1" customFormat="1" ht="10.15" customHeight="1" x14ac:dyDescent="0.25">
      <c r="B95" s="24"/>
      <c r="C95" s="24"/>
      <c r="D95" s="24"/>
      <c r="E95" s="467" t="s">
        <v>16</v>
      </c>
      <c r="F95" s="467"/>
      <c r="G95" s="283" t="s">
        <v>40</v>
      </c>
      <c r="H95" s="284"/>
      <c r="I95" s="24"/>
      <c r="J95" s="24"/>
      <c r="K95" s="24"/>
    </row>
    <row r="96" spans="1:13" ht="12.75" customHeight="1" x14ac:dyDescent="0.25">
      <c r="A96" s="25"/>
      <c r="B96" s="25"/>
      <c r="C96" s="25"/>
      <c r="D96" s="26"/>
      <c r="E96" s="26"/>
      <c r="F96" s="26"/>
      <c r="G96" s="26"/>
      <c r="H96" s="26"/>
    </row>
    <row r="97" spans="1:15" x14ac:dyDescent="0.25">
      <c r="A97" s="452"/>
      <c r="B97" s="452"/>
      <c r="C97" s="452"/>
      <c r="D97" s="452"/>
      <c r="E97" s="452"/>
      <c r="F97" s="452"/>
      <c r="G97" s="452"/>
      <c r="H97" s="452"/>
    </row>
    <row r="98" spans="1:15" x14ac:dyDescent="0.25">
      <c r="A98" s="452"/>
      <c r="B98" s="452"/>
      <c r="C98" s="452"/>
      <c r="D98" s="452"/>
      <c r="E98" s="452"/>
      <c r="F98" s="452"/>
      <c r="G98" s="452"/>
      <c r="H98" s="452"/>
    </row>
    <row r="100" spans="1:15" s="5" customFormat="1" x14ac:dyDescent="0.25">
      <c r="A100" s="27"/>
      <c r="B100" s="27"/>
      <c r="C100" s="4"/>
      <c r="I100" s="4"/>
      <c r="J100" s="4"/>
      <c r="K100" s="4"/>
      <c r="L100" s="4"/>
      <c r="M100" s="4"/>
      <c r="N100" s="4"/>
      <c r="O100" s="4"/>
    </row>
    <row r="101" spans="1:15" s="5" customFormat="1" x14ac:dyDescent="0.25">
      <c r="A101" s="27"/>
      <c r="B101" s="27"/>
      <c r="C101" s="4"/>
      <c r="I101" s="4"/>
      <c r="J101" s="4"/>
      <c r="K101" s="4"/>
      <c r="L101" s="4"/>
      <c r="M101" s="4"/>
      <c r="N101" s="4"/>
      <c r="O101" s="4"/>
    </row>
    <row r="102" spans="1:15" s="5" customFormat="1" x14ac:dyDescent="0.25">
      <c r="A102" s="27"/>
      <c r="B102" s="27"/>
      <c r="C102" s="4"/>
      <c r="I102" s="4"/>
      <c r="J102" s="4"/>
      <c r="K102" s="4"/>
      <c r="L102" s="4"/>
      <c r="M102" s="4"/>
      <c r="N102" s="4"/>
      <c r="O102" s="4"/>
    </row>
    <row r="103" spans="1:15" s="5" customFormat="1" x14ac:dyDescent="0.25">
      <c r="A103" s="27"/>
      <c r="B103" s="27"/>
      <c r="C103" s="4"/>
      <c r="I103" s="4"/>
      <c r="J103" s="4"/>
      <c r="K103" s="4"/>
      <c r="L103" s="4"/>
      <c r="M103" s="4"/>
      <c r="N103" s="4"/>
      <c r="O103" s="4"/>
    </row>
    <row r="104" spans="1:15" s="5" customFormat="1" x14ac:dyDescent="0.25">
      <c r="A104" s="27"/>
      <c r="B104" s="27"/>
      <c r="C104" s="4"/>
      <c r="I104" s="4"/>
      <c r="J104" s="4"/>
      <c r="K104" s="4"/>
      <c r="L104" s="4"/>
      <c r="M104" s="4"/>
      <c r="N104" s="4"/>
      <c r="O104" s="4"/>
    </row>
    <row r="105" spans="1:15" s="5" customFormat="1" x14ac:dyDescent="0.25">
      <c r="A105" s="27"/>
      <c r="B105" s="27"/>
      <c r="C105" s="4"/>
      <c r="I105" s="4"/>
      <c r="J105" s="4"/>
      <c r="K105" s="4"/>
      <c r="L105" s="4"/>
      <c r="M105" s="4"/>
      <c r="N105" s="4"/>
      <c r="O105" s="4"/>
    </row>
    <row r="106" spans="1:15" s="5" customFormat="1" x14ac:dyDescent="0.25">
      <c r="A106" s="27"/>
      <c r="B106" s="27"/>
      <c r="C106" s="4"/>
      <c r="I106" s="4"/>
      <c r="J106" s="4"/>
      <c r="K106" s="4"/>
      <c r="L106" s="4"/>
      <c r="M106" s="4"/>
      <c r="N106" s="4"/>
      <c r="O106" s="4"/>
    </row>
    <row r="107" spans="1:15" s="5" customFormat="1" hidden="1" x14ac:dyDescent="0.25">
      <c r="A107" s="27"/>
      <c r="B107" s="28">
        <v>12</v>
      </c>
      <c r="C107" s="4"/>
      <c r="I107" s="4"/>
      <c r="J107" s="4"/>
      <c r="K107" s="4"/>
      <c r="L107" s="4"/>
      <c r="M107" s="4"/>
      <c r="N107" s="4"/>
      <c r="O107" s="4"/>
    </row>
    <row r="108" spans="1:15" s="5" customFormat="1" x14ac:dyDescent="0.25">
      <c r="A108" s="27"/>
      <c r="B108" s="27"/>
      <c r="C108" s="4"/>
      <c r="I108" s="4"/>
      <c r="J108" s="4"/>
      <c r="K108" s="4"/>
      <c r="L108" s="4"/>
      <c r="M108" s="4"/>
      <c r="N108" s="4"/>
      <c r="O108" s="4"/>
    </row>
    <row r="109" spans="1:15" s="5" customFormat="1" x14ac:dyDescent="0.25">
      <c r="A109" s="27"/>
      <c r="B109" s="27"/>
      <c r="C109" s="4"/>
      <c r="I109" s="4"/>
      <c r="J109" s="4"/>
      <c r="K109" s="4"/>
      <c r="L109" s="4"/>
      <c r="M109" s="4"/>
      <c r="N109" s="4"/>
      <c r="O109" s="4"/>
    </row>
    <row r="110" spans="1:15" s="5" customFormat="1" x14ac:dyDescent="0.25">
      <c r="A110" s="27"/>
      <c r="B110" s="27"/>
      <c r="C110" s="4"/>
      <c r="I110" s="4"/>
      <c r="J110" s="4"/>
      <c r="K110" s="4"/>
      <c r="L110" s="4"/>
      <c r="M110" s="4"/>
      <c r="N110" s="4"/>
      <c r="O110" s="4"/>
    </row>
    <row r="111" spans="1:15" s="5" customFormat="1" x14ac:dyDescent="0.25">
      <c r="A111" s="27"/>
      <c r="B111" s="27"/>
      <c r="C111" s="4"/>
      <c r="I111" s="4"/>
      <c r="J111" s="4"/>
      <c r="K111" s="4"/>
      <c r="L111" s="4"/>
      <c r="M111" s="4"/>
      <c r="N111" s="4"/>
      <c r="O111" s="4"/>
    </row>
    <row r="112" spans="1:15" s="5" customFormat="1" x14ac:dyDescent="0.25">
      <c r="A112" s="27"/>
      <c r="B112" s="27"/>
      <c r="C112" s="4"/>
      <c r="I112" s="4"/>
      <c r="J112" s="4"/>
      <c r="K112" s="4"/>
      <c r="L112" s="4"/>
      <c r="M112" s="4"/>
      <c r="N112" s="4"/>
      <c r="O112" s="4"/>
    </row>
    <row r="113" spans="1:15" s="5" customFormat="1" x14ac:dyDescent="0.25">
      <c r="A113" s="27"/>
      <c r="B113" s="27"/>
      <c r="C113" s="4"/>
      <c r="I113" s="4"/>
      <c r="J113" s="4"/>
      <c r="K113" s="4"/>
      <c r="L113" s="4"/>
      <c r="M113" s="4"/>
      <c r="N113" s="4"/>
      <c r="O113" s="4"/>
    </row>
    <row r="114" spans="1:15" s="5" customFormat="1" x14ac:dyDescent="0.25">
      <c r="A114" s="27"/>
      <c r="B114" s="27"/>
      <c r="C114" s="4"/>
      <c r="I114" s="4"/>
      <c r="J114" s="4"/>
      <c r="K114" s="4"/>
      <c r="L114" s="4"/>
      <c r="M114" s="4"/>
      <c r="N114" s="4"/>
      <c r="O114" s="4"/>
    </row>
    <row r="115" spans="1:15" s="5" customFormat="1" x14ac:dyDescent="0.25">
      <c r="A115" s="27"/>
      <c r="B115" s="27"/>
      <c r="C115" s="4"/>
      <c r="I115" s="4"/>
      <c r="J115" s="4"/>
      <c r="K115" s="4"/>
      <c r="L115" s="4"/>
      <c r="M115" s="4"/>
      <c r="N115" s="4"/>
      <c r="O115" s="4"/>
    </row>
    <row r="116" spans="1:15" s="5" customFormat="1" x14ac:dyDescent="0.25">
      <c r="A116" s="27"/>
      <c r="B116" s="27"/>
      <c r="C116" s="4"/>
      <c r="I116" s="4"/>
      <c r="J116" s="4"/>
      <c r="K116" s="4"/>
      <c r="L116" s="4"/>
      <c r="M116" s="4"/>
      <c r="N116" s="4"/>
      <c r="O116" s="4"/>
    </row>
    <row r="117" spans="1:15" s="5" customFormat="1" x14ac:dyDescent="0.25">
      <c r="A117" s="27"/>
      <c r="B117" s="27"/>
      <c r="C117" s="4"/>
      <c r="I117" s="4"/>
      <c r="J117" s="4"/>
      <c r="K117" s="4"/>
      <c r="L117" s="4"/>
      <c r="M117" s="4"/>
      <c r="N117" s="4"/>
      <c r="O117" s="4"/>
    </row>
    <row r="118" spans="1:15" s="5" customFormat="1" x14ac:dyDescent="0.25">
      <c r="A118" s="27"/>
      <c r="B118" s="27"/>
      <c r="C118" s="4"/>
      <c r="I118" s="4"/>
      <c r="J118" s="4"/>
      <c r="K118" s="4"/>
      <c r="L118" s="4"/>
      <c r="M118" s="4"/>
      <c r="N118" s="4"/>
      <c r="O118" s="4"/>
    </row>
    <row r="119" spans="1:15" s="5" customFormat="1" x14ac:dyDescent="0.25">
      <c r="A119" s="27"/>
      <c r="B119" s="27"/>
      <c r="C119" s="4"/>
      <c r="I119" s="4"/>
      <c r="J119" s="4"/>
      <c r="K119" s="4"/>
      <c r="L119" s="4"/>
      <c r="M119" s="4"/>
      <c r="N119" s="4"/>
      <c r="O119" s="4"/>
    </row>
    <row r="120" spans="1:15" s="5" customFormat="1" x14ac:dyDescent="0.25">
      <c r="A120" s="27"/>
      <c r="B120" s="27"/>
      <c r="C120" s="4"/>
      <c r="I120" s="4"/>
      <c r="J120" s="4"/>
      <c r="K120" s="4"/>
      <c r="L120" s="4"/>
      <c r="M120" s="4"/>
      <c r="N120" s="4"/>
      <c r="O120" s="4"/>
    </row>
    <row r="121" spans="1:15" s="5" customFormat="1" x14ac:dyDescent="0.25">
      <c r="A121" s="27"/>
      <c r="B121" s="27"/>
      <c r="C121" s="4"/>
      <c r="I121" s="4"/>
      <c r="J121" s="4"/>
      <c r="K121" s="4"/>
      <c r="L121" s="4"/>
      <c r="M121" s="4"/>
      <c r="N121" s="4"/>
      <c r="O121" s="4"/>
    </row>
    <row r="122" spans="1:15" s="5" customFormat="1" x14ac:dyDescent="0.25">
      <c r="A122" s="27"/>
      <c r="B122" s="27"/>
      <c r="C122" s="4"/>
      <c r="I122" s="4"/>
      <c r="J122" s="4"/>
      <c r="K122" s="4"/>
      <c r="L122" s="4"/>
      <c r="M122" s="4"/>
      <c r="N122" s="4"/>
      <c r="O122" s="4"/>
    </row>
    <row r="123" spans="1:15" s="5" customFormat="1" x14ac:dyDescent="0.25">
      <c r="A123" s="27"/>
      <c r="B123" s="27"/>
      <c r="C123" s="4"/>
      <c r="I123" s="4"/>
      <c r="J123" s="4"/>
      <c r="K123" s="4"/>
      <c r="L123" s="4"/>
      <c r="M123" s="4"/>
      <c r="N123" s="4"/>
      <c r="O123" s="4"/>
    </row>
    <row r="124" spans="1:15" s="5" customFormat="1" x14ac:dyDescent="0.25">
      <c r="A124" s="27"/>
      <c r="B124" s="27"/>
      <c r="C124" s="4"/>
      <c r="I124" s="4"/>
      <c r="J124" s="4"/>
      <c r="K124" s="4"/>
      <c r="L124" s="4"/>
      <c r="M124" s="4"/>
      <c r="N124" s="4"/>
      <c r="O124" s="4"/>
    </row>
    <row r="125" spans="1:15" s="5" customFormat="1" x14ac:dyDescent="0.25">
      <c r="A125" s="27"/>
      <c r="B125" s="27"/>
      <c r="C125" s="4"/>
      <c r="I125" s="4"/>
      <c r="J125" s="4"/>
      <c r="K125" s="4"/>
      <c r="L125" s="4"/>
      <c r="M125" s="4"/>
      <c r="N125" s="4"/>
      <c r="O125" s="4"/>
    </row>
    <row r="126" spans="1:15" s="5" customFormat="1" x14ac:dyDescent="0.25">
      <c r="A126" s="27"/>
      <c r="B126" s="27"/>
      <c r="C126" s="4"/>
      <c r="I126" s="4"/>
      <c r="J126" s="4"/>
      <c r="K126" s="4"/>
      <c r="L126" s="4"/>
      <c r="M126" s="4"/>
      <c r="N126" s="4"/>
      <c r="O126" s="4"/>
    </row>
    <row r="127" spans="1:15" s="5" customFormat="1" x14ac:dyDescent="0.25">
      <c r="A127" s="27"/>
      <c r="B127" s="27"/>
      <c r="C127" s="4"/>
      <c r="I127" s="4"/>
      <c r="J127" s="4"/>
      <c r="K127" s="4"/>
      <c r="L127" s="4"/>
      <c r="M127" s="4"/>
      <c r="N127" s="4"/>
      <c r="O127" s="4"/>
    </row>
    <row r="128" spans="1:15" s="5" customFormat="1" x14ac:dyDescent="0.25">
      <c r="A128" s="27"/>
      <c r="B128" s="27"/>
      <c r="C128" s="4"/>
      <c r="I128" s="4"/>
      <c r="J128" s="4"/>
      <c r="K128" s="4"/>
      <c r="L128" s="4"/>
      <c r="M128" s="4"/>
      <c r="N128" s="4"/>
      <c r="O128" s="4"/>
    </row>
    <row r="129" spans="1:15" s="5" customFormat="1" x14ac:dyDescent="0.25">
      <c r="A129" s="27"/>
      <c r="B129" s="27"/>
      <c r="C129" s="4"/>
      <c r="I129" s="4"/>
      <c r="J129" s="4"/>
      <c r="K129" s="4"/>
      <c r="L129" s="4"/>
      <c r="M129" s="4"/>
      <c r="N129" s="4"/>
      <c r="O129" s="4"/>
    </row>
    <row r="130" spans="1:15" s="5" customFormat="1" x14ac:dyDescent="0.25">
      <c r="A130" s="27"/>
      <c r="B130" s="27"/>
      <c r="C130" s="4"/>
      <c r="I130" s="4"/>
      <c r="J130" s="4"/>
      <c r="K130" s="4"/>
      <c r="L130" s="4"/>
      <c r="M130" s="4"/>
      <c r="N130" s="4"/>
      <c r="O130" s="4"/>
    </row>
    <row r="131" spans="1:15" s="5" customFormat="1" x14ac:dyDescent="0.25">
      <c r="A131" s="27"/>
      <c r="B131" s="27"/>
      <c r="C131" s="4"/>
      <c r="I131" s="4"/>
      <c r="J131" s="4"/>
      <c r="K131" s="4"/>
      <c r="L131" s="4"/>
      <c r="M131" s="4"/>
      <c r="N131" s="4"/>
      <c r="O131" s="4"/>
    </row>
    <row r="132" spans="1:15" s="5" customFormat="1" x14ac:dyDescent="0.25">
      <c r="A132" s="27"/>
      <c r="B132" s="27"/>
      <c r="C132" s="4"/>
      <c r="I132" s="4"/>
      <c r="J132" s="4"/>
      <c r="K132" s="4"/>
      <c r="L132" s="4"/>
      <c r="M132" s="4"/>
      <c r="N132" s="4"/>
      <c r="O132" s="4"/>
    </row>
    <row r="133" spans="1:15" s="5" customFormat="1" x14ac:dyDescent="0.25">
      <c r="A133" s="27"/>
      <c r="B133" s="27"/>
      <c r="C133" s="4"/>
      <c r="I133" s="4"/>
      <c r="J133" s="4"/>
      <c r="K133" s="4"/>
      <c r="L133" s="4"/>
      <c r="M133" s="4"/>
      <c r="N133" s="4"/>
      <c r="O133" s="4"/>
    </row>
    <row r="134" spans="1:15" s="5" customFormat="1" x14ac:dyDescent="0.25">
      <c r="A134" s="27"/>
      <c r="B134" s="27"/>
      <c r="C134" s="4"/>
      <c r="I134" s="4"/>
      <c r="J134" s="4"/>
      <c r="K134" s="4"/>
      <c r="L134" s="4"/>
      <c r="M134" s="4"/>
      <c r="N134" s="4"/>
      <c r="O134" s="4"/>
    </row>
    <row r="135" spans="1:15" s="5" customFormat="1" x14ac:dyDescent="0.25">
      <c r="A135" s="27"/>
      <c r="B135" s="27"/>
      <c r="C135" s="4"/>
      <c r="I135" s="4"/>
      <c r="J135" s="4"/>
      <c r="K135" s="4"/>
      <c r="L135" s="4"/>
      <c r="M135" s="4"/>
      <c r="N135" s="4"/>
      <c r="O135" s="4"/>
    </row>
    <row r="136" spans="1:15" s="5" customFormat="1" x14ac:dyDescent="0.25">
      <c r="A136" s="27"/>
      <c r="B136" s="27"/>
      <c r="C136" s="4"/>
      <c r="I136" s="4"/>
      <c r="J136" s="4"/>
      <c r="K136" s="4"/>
      <c r="L136" s="4"/>
      <c r="M136" s="4"/>
      <c r="N136" s="4"/>
      <c r="O136" s="4"/>
    </row>
    <row r="137" spans="1:15" s="5" customFormat="1" x14ac:dyDescent="0.25">
      <c r="A137" s="27"/>
      <c r="B137" s="27"/>
      <c r="C137" s="4"/>
      <c r="I137" s="4"/>
      <c r="J137" s="4"/>
      <c r="K137" s="4"/>
      <c r="L137" s="4"/>
      <c r="M137" s="4"/>
      <c r="N137" s="4"/>
      <c r="O137" s="4"/>
    </row>
    <row r="138" spans="1:15" s="5" customFormat="1" x14ac:dyDescent="0.25">
      <c r="A138" s="27"/>
      <c r="B138" s="27"/>
      <c r="C138" s="4"/>
      <c r="I138" s="4"/>
      <c r="J138" s="4"/>
      <c r="K138" s="4"/>
      <c r="L138" s="4"/>
      <c r="M138" s="4"/>
      <c r="N138" s="4"/>
      <c r="O138" s="4"/>
    </row>
    <row r="139" spans="1:15" s="5" customFormat="1" x14ac:dyDescent="0.25">
      <c r="A139" s="27"/>
      <c r="B139" s="27"/>
      <c r="C139" s="4"/>
      <c r="I139" s="4"/>
      <c r="J139" s="4"/>
      <c r="K139" s="4"/>
      <c r="L139" s="4"/>
      <c r="M139" s="4"/>
      <c r="N139" s="4"/>
      <c r="O139" s="4"/>
    </row>
    <row r="140" spans="1:15" s="5" customFormat="1" x14ac:dyDescent="0.25">
      <c r="A140" s="27"/>
      <c r="B140" s="27"/>
      <c r="C140" s="4"/>
      <c r="I140" s="4"/>
      <c r="J140" s="4"/>
      <c r="K140" s="4"/>
      <c r="L140" s="4"/>
      <c r="M140" s="4"/>
      <c r="N140" s="4"/>
      <c r="O140" s="4"/>
    </row>
    <row r="141" spans="1:15" s="5" customFormat="1" x14ac:dyDescent="0.25">
      <c r="A141" s="27"/>
      <c r="B141" s="27"/>
      <c r="C141" s="4"/>
      <c r="I141" s="4"/>
      <c r="J141" s="4"/>
      <c r="K141" s="4"/>
      <c r="L141" s="4"/>
      <c r="M141" s="4"/>
      <c r="N141" s="4"/>
      <c r="O141" s="4"/>
    </row>
    <row r="142" spans="1:15" s="5" customFormat="1" x14ac:dyDescent="0.25">
      <c r="A142" s="27"/>
      <c r="B142" s="27"/>
      <c r="C142" s="4"/>
      <c r="I142" s="4"/>
      <c r="J142" s="4"/>
      <c r="K142" s="4"/>
      <c r="L142" s="4"/>
      <c r="M142" s="4"/>
      <c r="N142" s="4"/>
      <c r="O142" s="4"/>
    </row>
    <row r="143" spans="1:15" s="5" customFormat="1" x14ac:dyDescent="0.25">
      <c r="A143" s="27"/>
      <c r="B143" s="27"/>
      <c r="C143" s="4"/>
      <c r="I143" s="4"/>
      <c r="J143" s="4"/>
      <c r="K143" s="4"/>
      <c r="L143" s="4"/>
      <c r="M143" s="4"/>
      <c r="N143" s="4"/>
      <c r="O143" s="4"/>
    </row>
    <row r="144" spans="1:15" s="5" customFormat="1" x14ac:dyDescent="0.25">
      <c r="A144" s="27"/>
      <c r="B144" s="27"/>
      <c r="C144" s="4"/>
      <c r="I144" s="4"/>
      <c r="J144" s="4"/>
      <c r="K144" s="4"/>
      <c r="L144" s="4"/>
      <c r="M144" s="4"/>
      <c r="N144" s="4"/>
      <c r="O144" s="4"/>
    </row>
    <row r="145" spans="1:15" s="5" customFormat="1" x14ac:dyDescent="0.25">
      <c r="A145" s="27"/>
      <c r="B145" s="27"/>
      <c r="C145" s="4"/>
      <c r="I145" s="4"/>
      <c r="J145" s="4"/>
      <c r="K145" s="4"/>
      <c r="L145" s="4"/>
      <c r="M145" s="4"/>
      <c r="N145" s="4"/>
      <c r="O145" s="4"/>
    </row>
    <row r="146" spans="1:15" s="5" customFormat="1" x14ac:dyDescent="0.25">
      <c r="A146" s="27"/>
      <c r="B146" s="27"/>
      <c r="C146" s="4"/>
      <c r="I146" s="4"/>
      <c r="J146" s="4"/>
      <c r="K146" s="4"/>
      <c r="L146" s="4"/>
      <c r="M146" s="4"/>
      <c r="N146" s="4"/>
      <c r="O146" s="4"/>
    </row>
    <row r="147" spans="1:15" s="5" customFormat="1" x14ac:dyDescent="0.25">
      <c r="A147" s="27"/>
      <c r="B147" s="27"/>
      <c r="C147" s="4"/>
      <c r="I147" s="4"/>
      <c r="J147" s="4"/>
      <c r="K147" s="4"/>
      <c r="L147" s="4"/>
      <c r="M147" s="4"/>
      <c r="N147" s="4"/>
      <c r="O147" s="4"/>
    </row>
    <row r="148" spans="1:15" s="5" customFormat="1" x14ac:dyDescent="0.25">
      <c r="A148" s="27"/>
      <c r="B148" s="27"/>
      <c r="C148" s="4"/>
      <c r="I148" s="4"/>
      <c r="J148" s="4"/>
      <c r="K148" s="4"/>
      <c r="L148" s="4"/>
      <c r="M148" s="4"/>
      <c r="N148" s="4"/>
      <c r="O148" s="4"/>
    </row>
    <row r="149" spans="1:15" s="5" customFormat="1" x14ac:dyDescent="0.25">
      <c r="A149" s="27"/>
      <c r="B149" s="27"/>
      <c r="C149" s="4"/>
      <c r="I149" s="4"/>
      <c r="J149" s="4"/>
      <c r="K149" s="4"/>
      <c r="L149" s="4"/>
      <c r="M149" s="4"/>
      <c r="N149" s="4"/>
      <c r="O149" s="4"/>
    </row>
    <row r="150" spans="1:15" s="5" customFormat="1" x14ac:dyDescent="0.25">
      <c r="A150" s="27"/>
      <c r="B150" s="27"/>
      <c r="C150" s="4"/>
      <c r="I150" s="4"/>
      <c r="J150" s="4"/>
      <c r="K150" s="4"/>
      <c r="L150" s="4"/>
      <c r="M150" s="4"/>
      <c r="N150" s="4"/>
      <c r="O150" s="4"/>
    </row>
    <row r="151" spans="1:15" s="5" customFormat="1" x14ac:dyDescent="0.25">
      <c r="A151" s="27"/>
      <c r="B151" s="27"/>
      <c r="C151" s="4"/>
      <c r="I151" s="4"/>
      <c r="J151" s="4"/>
      <c r="K151" s="4"/>
      <c r="L151" s="4"/>
      <c r="M151" s="4"/>
      <c r="N151" s="4"/>
      <c r="O151" s="4"/>
    </row>
    <row r="152" spans="1:15" s="5" customFormat="1" x14ac:dyDescent="0.25">
      <c r="A152" s="27"/>
      <c r="B152" s="27"/>
      <c r="C152" s="4"/>
      <c r="I152" s="4"/>
      <c r="J152" s="4"/>
      <c r="K152" s="4"/>
      <c r="L152" s="4"/>
      <c r="M152" s="4"/>
      <c r="N152" s="4"/>
      <c r="O152" s="4"/>
    </row>
    <row r="153" spans="1:15" s="5" customFormat="1" x14ac:dyDescent="0.25">
      <c r="A153" s="27"/>
      <c r="B153" s="27"/>
      <c r="C153" s="4"/>
      <c r="I153" s="4"/>
      <c r="J153" s="4"/>
      <c r="K153" s="4"/>
      <c r="L153" s="4"/>
      <c r="M153" s="4"/>
      <c r="N153" s="4"/>
      <c r="O153" s="4"/>
    </row>
    <row r="154" spans="1:15" s="5" customFormat="1" x14ac:dyDescent="0.25">
      <c r="A154" s="27"/>
      <c r="B154" s="27"/>
      <c r="C154" s="4"/>
      <c r="I154" s="4"/>
      <c r="J154" s="4"/>
      <c r="K154" s="4"/>
      <c r="L154" s="4"/>
      <c r="M154" s="4"/>
      <c r="N154" s="4"/>
      <c r="O154" s="4"/>
    </row>
    <row r="155" spans="1:15" s="5" customFormat="1" x14ac:dyDescent="0.25">
      <c r="A155" s="27"/>
      <c r="B155" s="27"/>
      <c r="C155" s="4"/>
      <c r="I155" s="4"/>
      <c r="J155" s="4"/>
      <c r="K155" s="4"/>
      <c r="L155" s="4"/>
      <c r="M155" s="4"/>
      <c r="N155" s="4"/>
      <c r="O155" s="4"/>
    </row>
    <row r="156" spans="1:15" s="5" customFormat="1" x14ac:dyDescent="0.25">
      <c r="A156" s="27"/>
      <c r="B156" s="27"/>
      <c r="C156" s="4"/>
      <c r="I156" s="4"/>
      <c r="J156" s="4"/>
      <c r="K156" s="4"/>
      <c r="L156" s="4"/>
      <c r="M156" s="4"/>
      <c r="N156" s="4"/>
      <c r="O156" s="4"/>
    </row>
    <row r="157" spans="1:15" s="5" customFormat="1" x14ac:dyDescent="0.25">
      <c r="A157" s="27"/>
      <c r="B157" s="27"/>
      <c r="C157" s="4"/>
      <c r="I157" s="4"/>
      <c r="J157" s="4"/>
      <c r="K157" s="4"/>
      <c r="L157" s="4"/>
      <c r="M157" s="4"/>
      <c r="N157" s="4"/>
      <c r="O157" s="4"/>
    </row>
    <row r="158" spans="1:15" s="5" customFormat="1" x14ac:dyDescent="0.25">
      <c r="A158" s="27"/>
      <c r="B158" s="27"/>
      <c r="C158" s="4"/>
      <c r="I158" s="4"/>
      <c r="J158" s="4"/>
      <c r="K158" s="4"/>
      <c r="L158" s="4"/>
      <c r="M158" s="4"/>
      <c r="N158" s="4"/>
      <c r="O158" s="4"/>
    </row>
    <row r="159" spans="1:15" s="5" customFormat="1" x14ac:dyDescent="0.25">
      <c r="A159" s="27"/>
      <c r="B159" s="27"/>
      <c r="C159" s="4"/>
      <c r="I159" s="4"/>
      <c r="J159" s="4"/>
      <c r="K159" s="4"/>
      <c r="L159" s="4"/>
      <c r="M159" s="4"/>
      <c r="N159" s="4"/>
      <c r="O159" s="4"/>
    </row>
    <row r="160" spans="1:15" s="5" customFormat="1" x14ac:dyDescent="0.25">
      <c r="A160" s="27"/>
      <c r="B160" s="27"/>
      <c r="C160" s="4"/>
      <c r="I160" s="4"/>
      <c r="J160" s="4"/>
      <c r="K160" s="4"/>
      <c r="L160" s="4"/>
      <c r="M160" s="4"/>
      <c r="N160" s="4"/>
      <c r="O160" s="4"/>
    </row>
    <row r="161" spans="1:15" s="5" customFormat="1" x14ac:dyDescent="0.25">
      <c r="A161" s="27"/>
      <c r="B161" s="27"/>
      <c r="C161" s="4"/>
      <c r="I161" s="4"/>
      <c r="J161" s="4"/>
      <c r="K161" s="4"/>
      <c r="L161" s="4"/>
      <c r="M161" s="4"/>
      <c r="N161" s="4"/>
      <c r="O161" s="4"/>
    </row>
    <row r="162" spans="1:15" s="5" customFormat="1" x14ac:dyDescent="0.25">
      <c r="A162" s="27"/>
      <c r="B162" s="27"/>
      <c r="C162" s="4"/>
      <c r="I162" s="4"/>
      <c r="J162" s="4"/>
      <c r="K162" s="4"/>
      <c r="L162" s="4"/>
      <c r="M162" s="4"/>
      <c r="N162" s="4"/>
      <c r="O162" s="4"/>
    </row>
    <row r="163" spans="1:15" s="5" customFormat="1" x14ac:dyDescent="0.25">
      <c r="A163" s="27"/>
      <c r="B163" s="27"/>
      <c r="C163" s="4"/>
      <c r="I163" s="4"/>
      <c r="J163" s="4"/>
      <c r="K163" s="4"/>
      <c r="L163" s="4"/>
      <c r="M163" s="4"/>
      <c r="N163" s="4"/>
      <c r="O163" s="4"/>
    </row>
    <row r="164" spans="1:15" s="5" customFormat="1" x14ac:dyDescent="0.25">
      <c r="A164" s="27"/>
      <c r="B164" s="27"/>
      <c r="C164" s="4"/>
      <c r="I164" s="4"/>
      <c r="J164" s="4"/>
      <c r="K164" s="4"/>
      <c r="L164" s="4"/>
      <c r="M164" s="4"/>
      <c r="N164" s="4"/>
      <c r="O164" s="4"/>
    </row>
    <row r="165" spans="1:15" s="5" customFormat="1" x14ac:dyDescent="0.25">
      <c r="A165" s="27"/>
      <c r="B165" s="27"/>
      <c r="C165" s="4"/>
      <c r="I165" s="4"/>
      <c r="J165" s="4"/>
      <c r="K165" s="4"/>
      <c r="L165" s="4"/>
      <c r="M165" s="4"/>
      <c r="N165" s="4"/>
      <c r="O165" s="4"/>
    </row>
    <row r="166" spans="1:15" s="5" customFormat="1" x14ac:dyDescent="0.25">
      <c r="A166" s="27"/>
      <c r="B166" s="27"/>
      <c r="C166" s="4"/>
      <c r="I166" s="4"/>
      <c r="J166" s="4"/>
      <c r="K166" s="4"/>
      <c r="L166" s="4"/>
      <c r="M166" s="4"/>
      <c r="N166" s="4"/>
      <c r="O166" s="4"/>
    </row>
    <row r="167" spans="1:15" s="5" customFormat="1" x14ac:dyDescent="0.25">
      <c r="A167" s="27"/>
      <c r="B167" s="27"/>
      <c r="C167" s="4"/>
      <c r="I167" s="4"/>
      <c r="J167" s="4"/>
      <c r="K167" s="4"/>
      <c r="L167" s="4"/>
      <c r="M167" s="4"/>
      <c r="N167" s="4"/>
      <c r="O167" s="4"/>
    </row>
    <row r="168" spans="1:15" s="5" customFormat="1" x14ac:dyDescent="0.25">
      <c r="A168" s="27"/>
      <c r="B168" s="27"/>
      <c r="C168" s="4"/>
      <c r="I168" s="4"/>
      <c r="J168" s="4"/>
      <c r="K168" s="4"/>
      <c r="L168" s="4"/>
      <c r="M168" s="4"/>
      <c r="N168" s="4"/>
      <c r="O168" s="4"/>
    </row>
    <row r="169" spans="1:15" s="5" customFormat="1" x14ac:dyDescent="0.25">
      <c r="A169" s="27"/>
      <c r="B169" s="27"/>
      <c r="C169" s="4"/>
      <c r="I169" s="4"/>
      <c r="J169" s="4"/>
      <c r="K169" s="4"/>
      <c r="L169" s="4"/>
      <c r="M169" s="4"/>
      <c r="N169" s="4"/>
      <c r="O169" s="4"/>
    </row>
    <row r="170" spans="1:15" s="5" customFormat="1" x14ac:dyDescent="0.25">
      <c r="A170" s="27"/>
      <c r="B170" s="27"/>
      <c r="C170" s="4"/>
      <c r="I170" s="4"/>
      <c r="J170" s="4"/>
      <c r="K170" s="4"/>
      <c r="L170" s="4"/>
      <c r="M170" s="4"/>
      <c r="N170" s="4"/>
      <c r="O170" s="4"/>
    </row>
    <row r="171" spans="1:15" s="5" customFormat="1" x14ac:dyDescent="0.25">
      <c r="A171" s="27"/>
      <c r="B171" s="27"/>
      <c r="C171" s="4"/>
      <c r="I171" s="4"/>
      <c r="J171" s="4"/>
      <c r="K171" s="4"/>
      <c r="L171" s="4"/>
      <c r="M171" s="4"/>
      <c r="N171" s="4"/>
      <c r="O171" s="4"/>
    </row>
    <row r="172" spans="1:15" s="5" customFormat="1" x14ac:dyDescent="0.25">
      <c r="A172" s="27"/>
      <c r="B172" s="27"/>
      <c r="C172" s="4"/>
      <c r="I172" s="4"/>
      <c r="J172" s="4"/>
      <c r="K172" s="4"/>
      <c r="L172" s="4"/>
      <c r="M172" s="4"/>
      <c r="N172" s="4"/>
      <c r="O172" s="4"/>
    </row>
    <row r="173" spans="1:15" s="5" customFormat="1" x14ac:dyDescent="0.25">
      <c r="A173" s="27"/>
      <c r="B173" s="27"/>
      <c r="C173" s="4"/>
      <c r="I173" s="4"/>
      <c r="J173" s="4"/>
      <c r="K173" s="4"/>
      <c r="L173" s="4"/>
      <c r="M173" s="4"/>
      <c r="N173" s="4"/>
      <c r="O173" s="4"/>
    </row>
    <row r="174" spans="1:15" s="5" customFormat="1" x14ac:dyDescent="0.25">
      <c r="A174" s="27"/>
      <c r="B174" s="27"/>
      <c r="C174" s="4"/>
      <c r="I174" s="4"/>
      <c r="J174" s="4"/>
      <c r="K174" s="4"/>
      <c r="L174" s="4"/>
      <c r="M174" s="4"/>
      <c r="N174" s="4"/>
      <c r="O174" s="4"/>
    </row>
    <row r="175" spans="1:15" s="5" customFormat="1" x14ac:dyDescent="0.25">
      <c r="A175" s="27"/>
      <c r="B175" s="27"/>
      <c r="C175" s="4"/>
      <c r="I175" s="4"/>
      <c r="J175" s="4"/>
      <c r="K175" s="4"/>
      <c r="L175" s="4"/>
      <c r="M175" s="4"/>
      <c r="N175" s="4"/>
      <c r="O175" s="4"/>
    </row>
    <row r="176" spans="1:15" s="5" customFormat="1" x14ac:dyDescent="0.25">
      <c r="A176" s="27"/>
      <c r="B176" s="27"/>
      <c r="C176" s="4"/>
      <c r="I176" s="4"/>
      <c r="J176" s="4"/>
      <c r="K176" s="4"/>
      <c r="L176" s="4"/>
      <c r="M176" s="4"/>
      <c r="N176" s="4"/>
      <c r="O176" s="4"/>
    </row>
    <row r="177" spans="1:15" s="5" customFormat="1" x14ac:dyDescent="0.25">
      <c r="A177" s="27"/>
      <c r="B177" s="27"/>
      <c r="C177" s="4"/>
      <c r="I177" s="4"/>
      <c r="J177" s="4"/>
      <c r="K177" s="4"/>
      <c r="L177" s="4"/>
      <c r="M177" s="4"/>
      <c r="N177" s="4"/>
      <c r="O177" s="4"/>
    </row>
    <row r="178" spans="1:15" s="5" customFormat="1" x14ac:dyDescent="0.25">
      <c r="A178" s="27"/>
      <c r="B178" s="27"/>
      <c r="C178" s="4"/>
      <c r="I178" s="4"/>
      <c r="J178" s="4"/>
      <c r="K178" s="4"/>
      <c r="L178" s="4"/>
      <c r="M178" s="4"/>
      <c r="N178" s="4"/>
      <c r="O178" s="4"/>
    </row>
    <row r="179" spans="1:15" s="5" customFormat="1" x14ac:dyDescent="0.25">
      <c r="A179" s="27"/>
      <c r="B179" s="27"/>
      <c r="C179" s="4"/>
      <c r="I179" s="4"/>
      <c r="J179" s="4"/>
      <c r="K179" s="4"/>
      <c r="L179" s="4"/>
      <c r="M179" s="4"/>
      <c r="N179" s="4"/>
      <c r="O179" s="4"/>
    </row>
    <row r="180" spans="1:15" s="5" customFormat="1" x14ac:dyDescent="0.25">
      <c r="A180" s="27"/>
      <c r="B180" s="27"/>
      <c r="C180" s="4"/>
      <c r="I180" s="4"/>
      <c r="J180" s="4"/>
      <c r="K180" s="4"/>
      <c r="L180" s="4"/>
      <c r="M180" s="4"/>
      <c r="N180" s="4"/>
      <c r="O180" s="4"/>
    </row>
    <row r="181" spans="1:15" s="5" customFormat="1" x14ac:dyDescent="0.25">
      <c r="A181" s="27"/>
      <c r="B181" s="27"/>
      <c r="C181" s="4"/>
      <c r="I181" s="4"/>
      <c r="J181" s="4"/>
      <c r="K181" s="4"/>
      <c r="L181" s="4"/>
      <c r="M181" s="4"/>
      <c r="N181" s="4"/>
      <c r="O181" s="4"/>
    </row>
    <row r="182" spans="1:15" s="5" customFormat="1" x14ac:dyDescent="0.25">
      <c r="A182" s="27"/>
      <c r="B182" s="27"/>
      <c r="C182" s="4"/>
      <c r="I182" s="4"/>
      <c r="J182" s="4"/>
      <c r="K182" s="4"/>
      <c r="L182" s="4"/>
      <c r="M182" s="4"/>
      <c r="N182" s="4"/>
      <c r="O182" s="4"/>
    </row>
    <row r="183" spans="1:15" s="5" customFormat="1" x14ac:dyDescent="0.25">
      <c r="A183" s="27"/>
      <c r="B183" s="27"/>
      <c r="C183" s="4"/>
      <c r="I183" s="4"/>
      <c r="J183" s="4"/>
      <c r="K183" s="4"/>
      <c r="L183" s="4"/>
      <c r="M183" s="4"/>
      <c r="N183" s="4"/>
      <c r="O183" s="4"/>
    </row>
    <row r="184" spans="1:15" s="5" customFormat="1" x14ac:dyDescent="0.25">
      <c r="A184" s="27"/>
      <c r="B184" s="27"/>
      <c r="C184" s="4"/>
      <c r="I184" s="4"/>
      <c r="J184" s="4"/>
      <c r="K184" s="4"/>
      <c r="L184" s="4"/>
      <c r="M184" s="4"/>
      <c r="N184" s="4"/>
      <c r="O184" s="4"/>
    </row>
    <row r="185" spans="1:15" s="5" customFormat="1" x14ac:dyDescent="0.25">
      <c r="A185" s="27"/>
      <c r="B185" s="27"/>
      <c r="C185" s="4"/>
      <c r="I185" s="4"/>
      <c r="J185" s="4"/>
      <c r="K185" s="4"/>
      <c r="L185" s="4"/>
      <c r="M185" s="4"/>
      <c r="N185" s="4"/>
      <c r="O185" s="4"/>
    </row>
    <row r="186" spans="1:15" s="5" customFormat="1" x14ac:dyDescent="0.25">
      <c r="A186" s="27"/>
      <c r="B186" s="27"/>
      <c r="C186" s="4"/>
      <c r="I186" s="4"/>
      <c r="J186" s="4"/>
      <c r="K186" s="4"/>
      <c r="L186" s="4"/>
      <c r="M186" s="4"/>
      <c r="N186" s="4"/>
      <c r="O186" s="4"/>
    </row>
    <row r="187" spans="1:15" s="5" customFormat="1" x14ac:dyDescent="0.25">
      <c r="A187" s="27"/>
      <c r="B187" s="27"/>
      <c r="C187" s="4"/>
      <c r="I187" s="4"/>
      <c r="J187" s="4"/>
      <c r="K187" s="4"/>
      <c r="L187" s="4"/>
      <c r="M187" s="4"/>
      <c r="N187" s="4"/>
      <c r="O187" s="4"/>
    </row>
    <row r="188" spans="1:15" s="5" customFormat="1" x14ac:dyDescent="0.25">
      <c r="A188" s="27"/>
      <c r="B188" s="27"/>
      <c r="C188" s="4"/>
      <c r="I188" s="4"/>
      <c r="J188" s="4"/>
      <c r="K188" s="4"/>
      <c r="L188" s="4"/>
      <c r="M188" s="4"/>
      <c r="N188" s="4"/>
      <c r="O188" s="4"/>
    </row>
    <row r="189" spans="1:15" s="5" customFormat="1" x14ac:dyDescent="0.25">
      <c r="A189" s="27"/>
      <c r="B189" s="27"/>
      <c r="C189" s="4"/>
      <c r="I189" s="4"/>
      <c r="J189" s="4"/>
      <c r="K189" s="4"/>
      <c r="L189" s="4"/>
      <c r="M189" s="4"/>
      <c r="N189" s="4"/>
      <c r="O189" s="4"/>
    </row>
    <row r="190" spans="1:15" s="5" customFormat="1" x14ac:dyDescent="0.25">
      <c r="A190" s="4"/>
      <c r="B190" s="4"/>
      <c r="C190" s="4"/>
      <c r="I190" s="4"/>
      <c r="J190" s="4"/>
      <c r="K190" s="4"/>
      <c r="L190" s="4"/>
      <c r="M190" s="4"/>
      <c r="N190" s="4"/>
      <c r="O190" s="4"/>
    </row>
    <row r="191" spans="1:15" s="5" customFormat="1" x14ac:dyDescent="0.25">
      <c r="A191" s="4"/>
      <c r="B191" s="4"/>
      <c r="C191" s="4"/>
      <c r="I191" s="4"/>
      <c r="J191" s="4"/>
      <c r="K191" s="4"/>
      <c r="L191" s="4"/>
      <c r="M191" s="4"/>
      <c r="N191" s="4"/>
      <c r="O191" s="4"/>
    </row>
    <row r="192" spans="1:15" s="5" customFormat="1" x14ac:dyDescent="0.25">
      <c r="A192" s="4"/>
      <c r="B192" s="4"/>
      <c r="C192" s="4"/>
      <c r="I192" s="4"/>
      <c r="J192" s="4"/>
      <c r="K192" s="4"/>
      <c r="L192" s="4"/>
      <c r="M192" s="4"/>
      <c r="N192" s="4"/>
      <c r="O192" s="4"/>
    </row>
    <row r="193" spans="1:15" s="5" customFormat="1" x14ac:dyDescent="0.25">
      <c r="A193" s="4"/>
      <c r="B193" s="4"/>
      <c r="C193" s="4"/>
      <c r="I193" s="4"/>
      <c r="J193" s="4"/>
      <c r="K193" s="4"/>
      <c r="L193" s="4"/>
      <c r="M193" s="4"/>
      <c r="N193" s="4"/>
      <c r="O193" s="4"/>
    </row>
    <row r="194" spans="1:15" s="5" customFormat="1" x14ac:dyDescent="0.25">
      <c r="A194" s="4"/>
      <c r="B194" s="4"/>
      <c r="C194" s="4"/>
      <c r="I194" s="4"/>
      <c r="J194" s="4"/>
      <c r="K194" s="4"/>
      <c r="L194" s="4"/>
      <c r="M194" s="4"/>
      <c r="N194" s="4"/>
      <c r="O194" s="4"/>
    </row>
    <row r="195" spans="1:15" s="5" customFormat="1" x14ac:dyDescent="0.25">
      <c r="A195" s="4"/>
      <c r="B195" s="4"/>
      <c r="C195" s="4"/>
      <c r="I195" s="4"/>
      <c r="J195" s="4"/>
      <c r="K195" s="4"/>
      <c r="L195" s="4"/>
      <c r="M195" s="4"/>
      <c r="N195" s="4"/>
      <c r="O195" s="4"/>
    </row>
    <row r="196" spans="1:15" s="5" customFormat="1" x14ac:dyDescent="0.25">
      <c r="A196" s="4"/>
      <c r="B196" s="4"/>
      <c r="C196" s="4"/>
      <c r="I196" s="4"/>
      <c r="J196" s="4"/>
      <c r="K196" s="4"/>
      <c r="L196" s="4"/>
      <c r="M196" s="4"/>
      <c r="N196" s="4"/>
      <c r="O196" s="4"/>
    </row>
    <row r="197" spans="1:15" s="5" customFormat="1" x14ac:dyDescent="0.25">
      <c r="A197" s="4"/>
      <c r="B197" s="4"/>
      <c r="C197" s="4"/>
      <c r="I197" s="4"/>
      <c r="J197" s="4"/>
      <c r="K197" s="4"/>
      <c r="L197" s="4"/>
      <c r="M197" s="4"/>
      <c r="N197" s="4"/>
      <c r="O197" s="4"/>
    </row>
    <row r="198" spans="1:15" s="5" customFormat="1" x14ac:dyDescent="0.25">
      <c r="A198" s="4"/>
      <c r="B198" s="4"/>
      <c r="C198" s="4"/>
      <c r="I198" s="4"/>
      <c r="J198" s="4"/>
      <c r="K198" s="4"/>
      <c r="L198" s="4"/>
      <c r="M198" s="4"/>
      <c r="N198" s="4"/>
      <c r="O198" s="4"/>
    </row>
    <row r="199" spans="1:15" s="5" customFormat="1" x14ac:dyDescent="0.25">
      <c r="A199" s="4"/>
      <c r="B199" s="4"/>
      <c r="C199" s="4"/>
      <c r="I199" s="4"/>
      <c r="J199" s="4"/>
      <c r="K199" s="4"/>
      <c r="L199" s="4"/>
      <c r="M199" s="4"/>
      <c r="N199" s="4"/>
      <c r="O199" s="4"/>
    </row>
    <row r="200" spans="1:15" s="5" customFormat="1" x14ac:dyDescent="0.25">
      <c r="A200" s="4"/>
      <c r="B200" s="4"/>
      <c r="C200" s="4"/>
      <c r="I200" s="4"/>
      <c r="J200" s="4"/>
      <c r="K200" s="4"/>
      <c r="L200" s="4"/>
      <c r="M200" s="4"/>
      <c r="N200" s="4"/>
      <c r="O200" s="4"/>
    </row>
    <row r="201" spans="1:15" s="5" customFormat="1" x14ac:dyDescent="0.25">
      <c r="A201" s="4"/>
      <c r="B201" s="4"/>
      <c r="C201" s="4"/>
      <c r="I201" s="4"/>
      <c r="J201" s="4"/>
      <c r="K201" s="4"/>
      <c r="L201" s="4"/>
      <c r="M201" s="4"/>
      <c r="N201" s="4"/>
      <c r="O201" s="4"/>
    </row>
    <row r="202" spans="1:15" s="5" customFormat="1" x14ac:dyDescent="0.25">
      <c r="A202" s="4"/>
      <c r="B202" s="4"/>
      <c r="C202" s="4"/>
      <c r="I202" s="4"/>
      <c r="J202" s="4"/>
      <c r="K202" s="4"/>
      <c r="L202" s="4"/>
      <c r="M202" s="4"/>
      <c r="N202" s="4"/>
      <c r="O202" s="4"/>
    </row>
    <row r="203" spans="1:15" s="5" customFormat="1" x14ac:dyDescent="0.25">
      <c r="A203" s="4"/>
      <c r="B203" s="4"/>
      <c r="C203" s="4"/>
      <c r="I203" s="4"/>
      <c r="J203" s="4"/>
      <c r="K203" s="4"/>
      <c r="L203" s="4"/>
      <c r="M203" s="4"/>
      <c r="N203" s="4"/>
      <c r="O203" s="4"/>
    </row>
    <row r="204" spans="1:15" s="5" customFormat="1" x14ac:dyDescent="0.25">
      <c r="A204" s="4"/>
      <c r="B204" s="4"/>
      <c r="C204" s="4"/>
      <c r="I204" s="4"/>
      <c r="J204" s="4"/>
      <c r="K204" s="4"/>
      <c r="L204" s="4"/>
      <c r="M204" s="4"/>
      <c r="N204" s="4"/>
      <c r="O204" s="4"/>
    </row>
    <row r="205" spans="1:15" s="5" customFormat="1" x14ac:dyDescent="0.25">
      <c r="A205" s="4"/>
      <c r="B205" s="4"/>
      <c r="C205" s="4"/>
      <c r="I205" s="4"/>
      <c r="J205" s="4"/>
      <c r="K205" s="4"/>
      <c r="L205" s="4"/>
      <c r="M205" s="4"/>
      <c r="N205" s="4"/>
      <c r="O205" s="4"/>
    </row>
    <row r="206" spans="1:15" s="5" customFormat="1" x14ac:dyDescent="0.25">
      <c r="A206" s="4"/>
      <c r="B206" s="4"/>
      <c r="C206" s="4"/>
      <c r="I206" s="4"/>
      <c r="J206" s="4"/>
      <c r="K206" s="4"/>
      <c r="L206" s="4"/>
      <c r="M206" s="4"/>
      <c r="N206" s="4"/>
      <c r="O206" s="4"/>
    </row>
    <row r="207" spans="1:15" s="5" customFormat="1" x14ac:dyDescent="0.25">
      <c r="A207" s="4"/>
      <c r="B207" s="4"/>
      <c r="C207" s="4"/>
      <c r="I207" s="4"/>
      <c r="J207" s="4"/>
      <c r="K207" s="4"/>
      <c r="L207" s="4"/>
      <c r="M207" s="4"/>
      <c r="N207" s="4"/>
      <c r="O207" s="4"/>
    </row>
    <row r="208" spans="1:15" s="5" customFormat="1" x14ac:dyDescent="0.25">
      <c r="A208" s="4"/>
      <c r="B208" s="4"/>
      <c r="C208" s="4"/>
      <c r="I208" s="4"/>
      <c r="J208" s="4"/>
      <c r="K208" s="4"/>
      <c r="L208" s="4"/>
      <c r="M208" s="4"/>
      <c r="N208" s="4"/>
      <c r="O208" s="4"/>
    </row>
    <row r="209" spans="1:15" s="5" customFormat="1" x14ac:dyDescent="0.25">
      <c r="A209" s="4"/>
      <c r="B209" s="4"/>
      <c r="C209" s="4"/>
      <c r="I209" s="4"/>
      <c r="J209" s="4"/>
      <c r="K209" s="4"/>
      <c r="L209" s="4"/>
      <c r="M209" s="4"/>
      <c r="N209" s="4"/>
      <c r="O209" s="4"/>
    </row>
    <row r="210" spans="1:15" s="5" customFormat="1" x14ac:dyDescent="0.25">
      <c r="A210" s="4"/>
      <c r="B210" s="4"/>
      <c r="C210" s="4"/>
      <c r="I210" s="4"/>
      <c r="J210" s="4"/>
      <c r="K210" s="4"/>
      <c r="L210" s="4"/>
      <c r="M210" s="4"/>
      <c r="N210" s="4"/>
      <c r="O210" s="4"/>
    </row>
    <row r="211" spans="1:15" s="5" customFormat="1" x14ac:dyDescent="0.25">
      <c r="A211" s="4"/>
      <c r="B211" s="4"/>
      <c r="C211" s="4"/>
      <c r="I211" s="4"/>
      <c r="J211" s="4"/>
      <c r="K211" s="4"/>
      <c r="L211" s="4"/>
      <c r="M211" s="4"/>
      <c r="N211" s="4"/>
      <c r="O211" s="4"/>
    </row>
    <row r="212" spans="1:15" s="5" customFormat="1" x14ac:dyDescent="0.25">
      <c r="A212" s="4"/>
      <c r="B212" s="4"/>
      <c r="C212" s="4"/>
      <c r="I212" s="4"/>
      <c r="J212" s="4"/>
      <c r="K212" s="4"/>
      <c r="L212" s="4"/>
      <c r="M212" s="4"/>
      <c r="N212" s="4"/>
      <c r="O212" s="4"/>
    </row>
    <row r="213" spans="1:15" s="5" customFormat="1" x14ac:dyDescent="0.25">
      <c r="A213" s="4"/>
      <c r="B213" s="4"/>
      <c r="C213" s="4"/>
      <c r="I213" s="4"/>
      <c r="J213" s="4"/>
      <c r="K213" s="4"/>
      <c r="L213" s="4"/>
      <c r="M213" s="4"/>
      <c r="N213" s="4"/>
      <c r="O213" s="4"/>
    </row>
    <row r="214" spans="1:15" s="5" customFormat="1" x14ac:dyDescent="0.25">
      <c r="A214" s="4"/>
      <c r="B214" s="4"/>
      <c r="C214" s="4"/>
      <c r="I214" s="4"/>
      <c r="J214" s="4"/>
      <c r="K214" s="4"/>
      <c r="L214" s="4"/>
      <c r="M214" s="4"/>
      <c r="N214" s="4"/>
      <c r="O214" s="4"/>
    </row>
    <row r="215" spans="1:15" customFormat="1" x14ac:dyDescent="0.25">
      <c r="D215" s="3"/>
      <c r="E215" s="3"/>
      <c r="F215" s="3"/>
      <c r="G215" s="3"/>
      <c r="H215" s="3"/>
    </row>
    <row r="216" spans="1:15" customFormat="1" hidden="1" x14ac:dyDescent="0.25">
      <c r="A216" s="1" t="s">
        <v>17</v>
      </c>
      <c r="B216" s="1" t="s">
        <v>162</v>
      </c>
      <c r="C216" s="1" t="s">
        <v>18</v>
      </c>
      <c r="D216" s="1" t="s">
        <v>19</v>
      </c>
      <c r="E216" s="3"/>
      <c r="F216" s="3"/>
      <c r="G216" s="3"/>
      <c r="H216" s="3"/>
      <c r="I216" s="3"/>
    </row>
    <row r="217" spans="1:15" customFormat="1" hidden="1" x14ac:dyDescent="0.25">
      <c r="A217" s="1" t="s">
        <v>20</v>
      </c>
      <c r="B217" s="1" t="s">
        <v>160</v>
      </c>
      <c r="C217" s="1" t="s">
        <v>21</v>
      </c>
      <c r="D217" s="1" t="s">
        <v>22</v>
      </c>
      <c r="E217" s="3"/>
      <c r="F217" s="3"/>
      <c r="G217" s="3"/>
      <c r="H217" s="3"/>
      <c r="I217" s="3"/>
    </row>
    <row r="218" spans="1:15" customFormat="1" hidden="1" x14ac:dyDescent="0.25">
      <c r="A218" s="1" t="s">
        <v>23</v>
      </c>
      <c r="B218" s="1" t="s">
        <v>161</v>
      </c>
      <c r="C218" s="1" t="s">
        <v>24</v>
      </c>
      <c r="D218" s="1" t="s">
        <v>25</v>
      </c>
      <c r="E218" s="3"/>
      <c r="F218" s="3"/>
      <c r="G218" s="3"/>
      <c r="H218" s="3"/>
      <c r="I218" s="3"/>
    </row>
    <row r="219" spans="1:15" customFormat="1" hidden="1" x14ac:dyDescent="0.25">
      <c r="A219" s="1" t="s">
        <v>26</v>
      </c>
      <c r="B219" s="1"/>
      <c r="C219" s="1" t="s">
        <v>27</v>
      </c>
      <c r="D219" s="1" t="s">
        <v>28</v>
      </c>
      <c r="E219" s="3"/>
      <c r="F219" s="3"/>
      <c r="G219" s="3"/>
      <c r="H219" s="3"/>
      <c r="I219" s="3"/>
    </row>
    <row r="220" spans="1:15" customFormat="1" hidden="1" x14ac:dyDescent="0.25">
      <c r="A220" s="1" t="s">
        <v>29</v>
      </c>
      <c r="B220" s="1"/>
      <c r="C220" s="1" t="s">
        <v>30</v>
      </c>
      <c r="D220" s="1" t="s">
        <v>31</v>
      </c>
      <c r="E220" s="3"/>
      <c r="F220" s="3"/>
      <c r="G220" s="3"/>
      <c r="H220" s="3"/>
      <c r="I220" s="3"/>
    </row>
    <row r="221" spans="1:15" customFormat="1" hidden="1" x14ac:dyDescent="0.25">
      <c r="A221" s="1" t="s">
        <v>32</v>
      </c>
      <c r="B221" s="1"/>
      <c r="C221" s="1" t="s">
        <v>33</v>
      </c>
      <c r="D221" s="1"/>
      <c r="E221" s="3"/>
      <c r="F221" s="3"/>
      <c r="G221" s="3"/>
      <c r="H221" s="3"/>
      <c r="I221" s="3"/>
    </row>
    <row r="222" spans="1:15" customFormat="1" hidden="1" x14ac:dyDescent="0.25">
      <c r="A222" s="1"/>
      <c r="B222" s="1"/>
      <c r="C222" s="1" t="s">
        <v>34</v>
      </c>
      <c r="D222" s="1"/>
      <c r="E222" s="3"/>
      <c r="F222" s="3"/>
      <c r="G222" s="3"/>
      <c r="H222" s="3"/>
      <c r="I222" s="3"/>
    </row>
    <row r="223" spans="1:15" customFormat="1" x14ac:dyDescent="0.25">
      <c r="D223" s="3"/>
      <c r="E223" s="3"/>
      <c r="F223" s="3"/>
      <c r="G223" s="3"/>
      <c r="H223" s="3"/>
    </row>
    <row r="224" spans="1:15" s="5" customFormat="1" x14ac:dyDescent="0.25">
      <c r="A224" s="4"/>
      <c r="B224" s="4"/>
      <c r="C224" s="4"/>
      <c r="I224" s="4"/>
      <c r="J224" s="4"/>
      <c r="K224" s="4"/>
      <c r="L224" s="4"/>
      <c r="M224" s="4"/>
      <c r="N224" s="4"/>
      <c r="O224" s="4"/>
    </row>
    <row r="225" spans="1:15" s="5" customFormat="1" x14ac:dyDescent="0.25">
      <c r="A225" s="4"/>
      <c r="B225" s="4"/>
      <c r="C225" s="4"/>
      <c r="I225" s="4"/>
      <c r="J225" s="4"/>
      <c r="K225" s="4"/>
      <c r="L225" s="4"/>
      <c r="M225" s="4"/>
      <c r="N225" s="4"/>
      <c r="O225" s="4"/>
    </row>
    <row r="226" spans="1:15" s="5" customFormat="1" x14ac:dyDescent="0.25">
      <c r="A226" s="4"/>
      <c r="B226" s="4"/>
      <c r="C226" s="4"/>
      <c r="I226" s="4"/>
      <c r="J226" s="4"/>
      <c r="K226" s="4"/>
      <c r="L226" s="4"/>
      <c r="M226" s="4"/>
      <c r="N226" s="4"/>
      <c r="O226" s="4"/>
    </row>
    <row r="227" spans="1:15" s="5" customFormat="1" x14ac:dyDescent="0.25">
      <c r="A227" s="4"/>
      <c r="B227" s="4"/>
      <c r="C227" s="4"/>
      <c r="I227" s="4"/>
      <c r="J227" s="4"/>
      <c r="K227" s="4"/>
      <c r="L227" s="4"/>
      <c r="M227" s="4"/>
      <c r="N227" s="4"/>
      <c r="O227" s="4"/>
    </row>
    <row r="228" spans="1:15" s="5" customFormat="1" x14ac:dyDescent="0.25">
      <c r="A228" s="4"/>
      <c r="B228" s="4"/>
      <c r="C228" s="4"/>
      <c r="I228" s="4"/>
      <c r="J228" s="4"/>
      <c r="K228" s="4"/>
      <c r="L228" s="4"/>
      <c r="M228" s="4"/>
      <c r="N228" s="4"/>
      <c r="O228" s="4"/>
    </row>
    <row r="229" spans="1:15" s="5" customFormat="1" x14ac:dyDescent="0.25">
      <c r="A229" s="4"/>
      <c r="B229" s="4"/>
      <c r="C229" s="4"/>
      <c r="I229" s="4"/>
      <c r="J229" s="4"/>
      <c r="K229" s="4"/>
      <c r="L229" s="4"/>
      <c r="M229" s="4"/>
      <c r="N229" s="4"/>
      <c r="O229" s="4"/>
    </row>
    <row r="230" spans="1:15" s="5" customFormat="1" x14ac:dyDescent="0.25">
      <c r="A230" s="4"/>
      <c r="B230" s="4"/>
      <c r="C230" s="4"/>
      <c r="I230" s="4"/>
      <c r="J230" s="4"/>
      <c r="K230" s="4"/>
      <c r="L230" s="4"/>
      <c r="M230" s="4"/>
      <c r="N230" s="4"/>
      <c r="O230" s="4"/>
    </row>
    <row r="231" spans="1:15" s="5" customFormat="1" x14ac:dyDescent="0.25">
      <c r="A231" s="4"/>
      <c r="B231" s="4"/>
      <c r="C231" s="4"/>
      <c r="I231" s="4"/>
      <c r="J231" s="4"/>
      <c r="K231" s="4"/>
      <c r="L231" s="4"/>
      <c r="M231" s="4"/>
      <c r="N231" s="4"/>
      <c r="O231" s="4"/>
    </row>
    <row r="232" spans="1:15" s="5" customFormat="1" x14ac:dyDescent="0.25">
      <c r="A232" s="4"/>
      <c r="B232" s="4"/>
      <c r="C232" s="4"/>
      <c r="I232" s="4"/>
      <c r="J232" s="4"/>
      <c r="K232" s="4"/>
      <c r="L232" s="4"/>
      <c r="M232" s="4"/>
      <c r="N232" s="4"/>
      <c r="O232" s="4"/>
    </row>
    <row r="233" spans="1:15" s="5" customFormat="1" x14ac:dyDescent="0.25">
      <c r="A233" s="4"/>
      <c r="B233" s="4"/>
      <c r="C233" s="4"/>
      <c r="I233" s="4"/>
      <c r="J233" s="4"/>
      <c r="K233" s="4"/>
      <c r="L233" s="4"/>
      <c r="M233" s="4"/>
      <c r="N233" s="4"/>
      <c r="O233" s="4"/>
    </row>
    <row r="234" spans="1:15" s="5" customFormat="1" x14ac:dyDescent="0.25">
      <c r="A234" s="4"/>
      <c r="B234" s="4"/>
      <c r="C234" s="4"/>
      <c r="I234" s="4"/>
      <c r="J234" s="4"/>
      <c r="K234" s="4"/>
      <c r="L234" s="4"/>
      <c r="M234" s="4"/>
      <c r="N234" s="4"/>
      <c r="O234" s="4"/>
    </row>
    <row r="235" spans="1:15" s="5" customFormat="1" x14ac:dyDescent="0.25">
      <c r="A235" s="4"/>
      <c r="B235" s="4"/>
      <c r="C235" s="4"/>
      <c r="I235" s="4"/>
      <c r="J235" s="4"/>
      <c r="K235" s="4"/>
      <c r="L235" s="4"/>
      <c r="M235" s="4"/>
      <c r="N235" s="4"/>
      <c r="O235" s="4"/>
    </row>
    <row r="236" spans="1:15" s="5" customFormat="1" x14ac:dyDescent="0.25">
      <c r="A236" s="4"/>
      <c r="B236" s="4"/>
      <c r="C236" s="4"/>
      <c r="I236" s="4"/>
      <c r="J236" s="4"/>
      <c r="K236" s="4"/>
      <c r="L236" s="4"/>
      <c r="M236" s="4"/>
      <c r="N236" s="4"/>
      <c r="O236" s="4"/>
    </row>
    <row r="237" spans="1:15" s="5" customFormat="1" x14ac:dyDescent="0.25">
      <c r="A237" s="4"/>
      <c r="B237" s="4"/>
      <c r="C237" s="4"/>
      <c r="I237" s="4"/>
      <c r="J237" s="4"/>
      <c r="K237" s="4"/>
      <c r="L237" s="4"/>
      <c r="M237" s="4"/>
      <c r="N237" s="4"/>
      <c r="O237" s="4"/>
    </row>
    <row r="238" spans="1:15" s="5" customFormat="1" x14ac:dyDescent="0.25">
      <c r="A238" s="4"/>
      <c r="B238" s="4"/>
      <c r="C238" s="4"/>
      <c r="I238" s="4"/>
      <c r="J238" s="4"/>
      <c r="K238" s="4"/>
      <c r="L238" s="4"/>
      <c r="M238" s="4"/>
      <c r="N238" s="4"/>
      <c r="O238" s="4"/>
    </row>
    <row r="239" spans="1:15" s="5" customFormat="1" x14ac:dyDescent="0.25">
      <c r="A239" s="4"/>
      <c r="B239" s="4"/>
      <c r="C239" s="4"/>
      <c r="I239" s="4"/>
      <c r="J239" s="4"/>
      <c r="K239" s="4"/>
      <c r="L239" s="4"/>
      <c r="M239" s="4"/>
      <c r="N239" s="4"/>
      <c r="O239" s="4"/>
    </row>
    <row r="240" spans="1:15" s="5" customFormat="1" x14ac:dyDescent="0.25">
      <c r="A240" s="4"/>
      <c r="B240" s="4"/>
      <c r="C240" s="4"/>
      <c r="I240" s="4"/>
      <c r="J240" s="4"/>
      <c r="K240" s="4"/>
      <c r="L240" s="4"/>
      <c r="M240" s="4"/>
      <c r="N240" s="4"/>
      <c r="O240" s="4"/>
    </row>
    <row r="241" spans="1:15" s="5" customFormat="1" x14ac:dyDescent="0.25">
      <c r="A241" s="4"/>
      <c r="B241" s="4"/>
      <c r="C241" s="4"/>
      <c r="I241" s="4"/>
      <c r="J241" s="4"/>
      <c r="K241" s="4"/>
      <c r="L241" s="4"/>
      <c r="M241" s="4"/>
      <c r="N241" s="4"/>
      <c r="O241" s="4"/>
    </row>
    <row r="242" spans="1:15" s="5" customFormat="1" x14ac:dyDescent="0.25">
      <c r="A242" s="4"/>
      <c r="B242" s="4"/>
      <c r="C242" s="4"/>
      <c r="I242" s="4"/>
      <c r="J242" s="4"/>
      <c r="K242" s="4"/>
      <c r="L242" s="4"/>
      <c r="M242" s="4"/>
      <c r="N242" s="4"/>
      <c r="O242" s="4"/>
    </row>
    <row r="243" spans="1:15" s="5" customFormat="1" x14ac:dyDescent="0.25">
      <c r="A243" s="4"/>
      <c r="B243" s="4"/>
      <c r="C243" s="4"/>
      <c r="I243" s="4"/>
      <c r="J243" s="4"/>
      <c r="K243" s="4"/>
      <c r="L243" s="4"/>
      <c r="M243" s="4"/>
      <c r="N243" s="4"/>
      <c r="O243" s="4"/>
    </row>
    <row r="244" spans="1:15" s="5" customFormat="1" x14ac:dyDescent="0.25">
      <c r="A244" s="4"/>
      <c r="B244" s="4"/>
      <c r="C244" s="4"/>
      <c r="I244" s="4"/>
      <c r="J244" s="4"/>
      <c r="K244" s="4"/>
      <c r="L244" s="4"/>
      <c r="M244" s="4"/>
      <c r="N244" s="4"/>
      <c r="O244" s="4"/>
    </row>
    <row r="245" spans="1:15" s="5" customFormat="1" x14ac:dyDescent="0.25">
      <c r="A245" s="4"/>
      <c r="B245" s="4"/>
      <c r="C245" s="4"/>
      <c r="I245" s="4"/>
      <c r="J245" s="4"/>
      <c r="K245" s="4"/>
      <c r="L245" s="4"/>
      <c r="M245" s="4"/>
      <c r="N245" s="4"/>
      <c r="O245" s="4"/>
    </row>
    <row r="246" spans="1:15" s="5" customFormat="1" x14ac:dyDescent="0.25">
      <c r="A246" s="4"/>
      <c r="B246" s="4"/>
      <c r="C246" s="4"/>
      <c r="I246" s="4"/>
      <c r="J246" s="4"/>
      <c r="K246" s="4"/>
      <c r="L246" s="4"/>
      <c r="M246" s="4"/>
      <c r="N246" s="4"/>
      <c r="O246" s="4"/>
    </row>
    <row r="247" spans="1:15" s="5" customFormat="1" x14ac:dyDescent="0.25">
      <c r="A247" s="4"/>
      <c r="B247" s="4"/>
      <c r="C247" s="4"/>
      <c r="I247" s="4"/>
      <c r="J247" s="4"/>
      <c r="K247" s="4"/>
      <c r="L247" s="4"/>
      <c r="M247" s="4"/>
      <c r="N247" s="4"/>
      <c r="O247" s="4"/>
    </row>
    <row r="248" spans="1:15" s="5" customFormat="1" x14ac:dyDescent="0.25">
      <c r="A248" s="4"/>
      <c r="B248" s="4"/>
      <c r="C248" s="4"/>
      <c r="I248" s="4"/>
      <c r="J248" s="4"/>
      <c r="K248" s="4"/>
      <c r="L248" s="4"/>
      <c r="M248" s="4"/>
      <c r="N248" s="4"/>
      <c r="O248" s="4"/>
    </row>
    <row r="249" spans="1:15" s="5" customFormat="1" x14ac:dyDescent="0.25">
      <c r="A249" s="4"/>
      <c r="B249" s="4"/>
      <c r="C249" s="4"/>
      <c r="I249" s="4"/>
      <c r="J249" s="4"/>
      <c r="K249" s="4"/>
      <c r="L249" s="4"/>
      <c r="M249" s="4"/>
      <c r="N249" s="4"/>
      <c r="O249" s="4"/>
    </row>
    <row r="250" spans="1:15" s="5" customFormat="1" x14ac:dyDescent="0.25">
      <c r="A250" s="4"/>
      <c r="B250" s="4"/>
      <c r="C250" s="4"/>
      <c r="I250" s="4"/>
      <c r="J250" s="4"/>
      <c r="K250" s="4"/>
      <c r="L250" s="4"/>
      <c r="M250" s="4"/>
      <c r="N250" s="4"/>
      <c r="O250" s="4"/>
    </row>
    <row r="251" spans="1:15" s="5" customFormat="1" x14ac:dyDescent="0.25">
      <c r="A251" s="4"/>
      <c r="B251" s="4"/>
      <c r="C251" s="4"/>
      <c r="I251" s="4"/>
      <c r="J251" s="4"/>
      <c r="K251" s="4"/>
      <c r="L251" s="4"/>
      <c r="M251" s="4"/>
      <c r="N251" s="4"/>
      <c r="O251" s="4"/>
    </row>
    <row r="252" spans="1:15" s="5" customFormat="1" x14ac:dyDescent="0.25">
      <c r="A252" s="4"/>
      <c r="B252" s="4"/>
      <c r="C252" s="4"/>
      <c r="I252" s="4"/>
      <c r="J252" s="4"/>
      <c r="K252" s="4"/>
      <c r="L252" s="4"/>
      <c r="M252" s="4"/>
      <c r="N252" s="4"/>
      <c r="O252" s="4"/>
    </row>
    <row r="253" spans="1:15" s="5" customFormat="1" x14ac:dyDescent="0.25">
      <c r="A253" s="4"/>
      <c r="B253" s="4"/>
      <c r="C253" s="4"/>
      <c r="I253" s="4"/>
      <c r="J253" s="4"/>
      <c r="K253" s="4"/>
      <c r="L253" s="4"/>
      <c r="M253" s="4"/>
      <c r="N253" s="4"/>
      <c r="O253" s="4"/>
    </row>
    <row r="254" spans="1:15" s="5" customFormat="1" x14ac:dyDescent="0.25">
      <c r="A254" s="4"/>
      <c r="B254" s="4"/>
      <c r="C254" s="4"/>
      <c r="I254" s="4"/>
      <c r="J254" s="4"/>
      <c r="K254" s="4"/>
      <c r="L254" s="4"/>
      <c r="M254" s="4"/>
      <c r="N254" s="4"/>
      <c r="O254" s="4"/>
    </row>
    <row r="255" spans="1:15" s="5" customFormat="1" x14ac:dyDescent="0.25">
      <c r="A255" s="4"/>
      <c r="B255" s="4"/>
      <c r="C255" s="4"/>
      <c r="I255" s="4"/>
      <c r="J255" s="4"/>
      <c r="K255" s="4"/>
      <c r="L255" s="4"/>
      <c r="M255" s="4"/>
      <c r="N255" s="4"/>
      <c r="O255" s="4"/>
    </row>
    <row r="256" spans="1:15" s="5" customFormat="1" x14ac:dyDescent="0.25">
      <c r="A256" s="4"/>
      <c r="B256" s="4"/>
      <c r="C256" s="4"/>
      <c r="I256" s="4"/>
      <c r="J256" s="4"/>
      <c r="K256" s="4"/>
      <c r="L256" s="4"/>
      <c r="M256" s="4"/>
      <c r="N256" s="4"/>
      <c r="O256" s="4"/>
    </row>
    <row r="257" spans="1:15" s="5" customFormat="1" x14ac:dyDescent="0.25">
      <c r="A257" s="4"/>
      <c r="B257" s="4"/>
      <c r="C257" s="4"/>
      <c r="I257" s="4"/>
      <c r="J257" s="4"/>
      <c r="K257" s="4"/>
      <c r="L257" s="4"/>
      <c r="M257" s="4"/>
      <c r="N257" s="4"/>
      <c r="O257" s="4"/>
    </row>
    <row r="258" spans="1:15" s="5" customFormat="1" x14ac:dyDescent="0.25">
      <c r="A258" s="4"/>
      <c r="B258" s="4"/>
      <c r="C258" s="4"/>
      <c r="I258" s="4"/>
      <c r="J258" s="4"/>
      <c r="K258" s="4"/>
      <c r="L258" s="4"/>
      <c r="M258" s="4"/>
      <c r="N258" s="4"/>
      <c r="O258" s="4"/>
    </row>
    <row r="259" spans="1:15" s="5" customFormat="1" x14ac:dyDescent="0.25">
      <c r="A259" s="4"/>
      <c r="B259" s="4"/>
      <c r="C259" s="4"/>
      <c r="I259" s="4"/>
      <c r="J259" s="4"/>
      <c r="K259" s="4"/>
      <c r="L259" s="4"/>
      <c r="M259" s="4"/>
      <c r="N259" s="4"/>
      <c r="O259" s="4"/>
    </row>
    <row r="260" spans="1:15" s="5" customFormat="1" x14ac:dyDescent="0.25">
      <c r="A260" s="4"/>
      <c r="B260" s="4"/>
      <c r="C260" s="4"/>
      <c r="I260" s="4"/>
      <c r="J260" s="4"/>
      <c r="K260" s="4"/>
      <c r="L260" s="4"/>
      <c r="M260" s="4"/>
      <c r="N260" s="4"/>
      <c r="O260" s="4"/>
    </row>
    <row r="261" spans="1:15" s="5" customFormat="1" x14ac:dyDescent="0.25">
      <c r="A261" s="4"/>
      <c r="B261" s="4"/>
      <c r="C261" s="4"/>
      <c r="I261" s="4"/>
      <c r="J261" s="4"/>
      <c r="K261" s="4"/>
      <c r="L261" s="4"/>
      <c r="M261" s="4"/>
      <c r="N261" s="4"/>
      <c r="O261" s="4"/>
    </row>
    <row r="262" spans="1:15" s="5" customFormat="1" x14ac:dyDescent="0.25">
      <c r="A262" s="4"/>
      <c r="B262" s="4"/>
      <c r="C262" s="4"/>
      <c r="I262" s="4"/>
      <c r="J262" s="4"/>
      <c r="K262" s="4"/>
      <c r="L262" s="4"/>
      <c r="M262" s="4"/>
      <c r="N262" s="4"/>
      <c r="O262" s="4"/>
    </row>
    <row r="263" spans="1:15" s="5" customFormat="1" x14ac:dyDescent="0.25">
      <c r="A263" s="4"/>
      <c r="B263" s="4"/>
      <c r="C263" s="4"/>
      <c r="I263" s="4"/>
      <c r="J263" s="4"/>
      <c r="K263" s="4"/>
      <c r="L263" s="4"/>
      <c r="M263" s="4"/>
      <c r="N263" s="4"/>
      <c r="O263" s="4"/>
    </row>
    <row r="264" spans="1:15" s="5" customFormat="1" x14ac:dyDescent="0.25">
      <c r="A264" s="4"/>
      <c r="B264" s="4"/>
      <c r="C264" s="4"/>
      <c r="I264" s="4"/>
      <c r="J264" s="4"/>
      <c r="K264" s="4"/>
      <c r="L264" s="4"/>
      <c r="M264" s="4"/>
      <c r="N264" s="4"/>
      <c r="O264" s="4"/>
    </row>
    <row r="265" spans="1:15" s="5" customFormat="1" x14ac:dyDescent="0.25">
      <c r="A265" s="4"/>
      <c r="B265" s="4"/>
      <c r="C265" s="4"/>
      <c r="I265" s="4"/>
      <c r="J265" s="4"/>
      <c r="K265" s="4"/>
      <c r="L265" s="4"/>
      <c r="M265" s="4"/>
      <c r="N265" s="4"/>
      <c r="O265" s="4"/>
    </row>
    <row r="266" spans="1:15" s="5" customFormat="1" x14ac:dyDescent="0.25">
      <c r="A266" s="4"/>
      <c r="B266" s="4"/>
      <c r="C266" s="4"/>
      <c r="I266" s="4"/>
      <c r="J266" s="4"/>
      <c r="K266" s="4"/>
      <c r="L266" s="4"/>
      <c r="M266" s="4"/>
      <c r="N266" s="4"/>
      <c r="O266" s="4"/>
    </row>
    <row r="267" spans="1:15" s="5" customFormat="1" x14ac:dyDescent="0.25">
      <c r="A267" s="4"/>
      <c r="B267" s="4"/>
      <c r="C267" s="4"/>
      <c r="I267" s="4"/>
      <c r="J267" s="4"/>
      <c r="K267" s="4"/>
      <c r="L267" s="4"/>
      <c r="M267" s="4"/>
      <c r="N267" s="4"/>
      <c r="O267" s="4"/>
    </row>
    <row r="268" spans="1:15" s="5" customFormat="1" x14ac:dyDescent="0.25">
      <c r="A268" s="4"/>
      <c r="B268" s="4"/>
      <c r="C268" s="4"/>
      <c r="I268" s="4"/>
      <c r="J268" s="4"/>
      <c r="K268" s="4"/>
      <c r="L268" s="4"/>
      <c r="M268" s="4"/>
      <c r="N268" s="4"/>
      <c r="O268" s="4"/>
    </row>
    <row r="269" spans="1:15" s="5" customFormat="1" x14ac:dyDescent="0.25">
      <c r="A269" s="4"/>
      <c r="B269" s="4"/>
      <c r="C269" s="4"/>
      <c r="I269" s="4"/>
      <c r="J269" s="4"/>
      <c r="K269" s="4"/>
      <c r="L269" s="4"/>
      <c r="M269" s="4"/>
      <c r="N269" s="4"/>
      <c r="O269" s="4"/>
    </row>
    <row r="270" spans="1:15" s="5" customFormat="1" x14ac:dyDescent="0.25">
      <c r="A270" s="4"/>
      <c r="B270" s="4"/>
      <c r="C270" s="4"/>
      <c r="I270" s="4"/>
      <c r="J270" s="4"/>
      <c r="K270" s="4"/>
      <c r="L270" s="4"/>
      <c r="M270" s="4"/>
      <c r="N270" s="4"/>
      <c r="O270" s="4"/>
    </row>
    <row r="271" spans="1:15" s="5" customFormat="1" x14ac:dyDescent="0.25">
      <c r="A271" s="4"/>
      <c r="B271" s="4"/>
      <c r="C271" s="4"/>
      <c r="I271" s="4"/>
      <c r="J271" s="4"/>
      <c r="K271" s="4"/>
      <c r="L271" s="4"/>
      <c r="M271" s="4"/>
      <c r="N271" s="4"/>
      <c r="O271" s="4"/>
    </row>
    <row r="272" spans="1:15" s="5" customFormat="1" x14ac:dyDescent="0.25">
      <c r="A272" s="4"/>
      <c r="B272" s="4"/>
      <c r="C272" s="4"/>
      <c r="I272" s="4"/>
      <c r="J272" s="4"/>
      <c r="K272" s="4"/>
      <c r="L272" s="4"/>
      <c r="M272" s="4"/>
      <c r="N272" s="4"/>
      <c r="O272" s="4"/>
    </row>
    <row r="273" spans="1:15" s="5" customFormat="1" x14ac:dyDescent="0.25">
      <c r="A273" s="4"/>
      <c r="B273" s="4"/>
      <c r="C273" s="4"/>
      <c r="I273" s="4"/>
      <c r="J273" s="4"/>
      <c r="K273" s="4"/>
      <c r="L273" s="4"/>
      <c r="M273" s="4"/>
      <c r="N273" s="4"/>
      <c r="O273" s="4"/>
    </row>
    <row r="274" spans="1:15" s="5" customFormat="1" x14ac:dyDescent="0.25">
      <c r="A274" s="4"/>
      <c r="B274" s="4"/>
      <c r="C274" s="4"/>
      <c r="I274" s="4"/>
      <c r="J274" s="4"/>
      <c r="K274" s="4"/>
      <c r="L274" s="4"/>
      <c r="M274" s="4"/>
      <c r="N274" s="4"/>
      <c r="O274" s="4"/>
    </row>
    <row r="275" spans="1:15" s="5" customFormat="1" x14ac:dyDescent="0.25">
      <c r="A275" s="4"/>
      <c r="B275" s="4"/>
      <c r="C275" s="4"/>
      <c r="I275" s="4"/>
      <c r="J275" s="4"/>
      <c r="K275" s="4"/>
      <c r="L275" s="4"/>
      <c r="M275" s="4"/>
      <c r="N275" s="4"/>
      <c r="O275" s="4"/>
    </row>
    <row r="276" spans="1:15" s="5" customFormat="1" x14ac:dyDescent="0.25">
      <c r="A276" s="4"/>
      <c r="B276" s="4"/>
      <c r="C276" s="4"/>
      <c r="I276" s="4"/>
      <c r="J276" s="4"/>
      <c r="K276" s="4"/>
      <c r="L276" s="4"/>
      <c r="M276" s="4"/>
      <c r="N276" s="4"/>
      <c r="O276" s="4"/>
    </row>
    <row r="277" spans="1:15" s="5" customFormat="1" x14ac:dyDescent="0.25">
      <c r="A277" s="4"/>
      <c r="B277" s="4"/>
      <c r="C277" s="4"/>
      <c r="I277" s="4"/>
      <c r="J277" s="4"/>
      <c r="K277" s="4"/>
      <c r="L277" s="4"/>
      <c r="M277" s="4"/>
      <c r="N277" s="4"/>
      <c r="O277" s="4"/>
    </row>
    <row r="278" spans="1:15" s="5" customFormat="1" x14ac:dyDescent="0.25">
      <c r="A278" s="4"/>
      <c r="B278" s="4"/>
      <c r="C278" s="4"/>
      <c r="I278" s="4"/>
      <c r="J278" s="4"/>
      <c r="K278" s="4"/>
      <c r="L278" s="4"/>
      <c r="M278" s="4"/>
      <c r="N278" s="4"/>
      <c r="O278" s="4"/>
    </row>
    <row r="279" spans="1:15" s="5" customFormat="1" x14ac:dyDescent="0.25">
      <c r="A279" s="4"/>
      <c r="B279" s="4"/>
      <c r="C279" s="4"/>
      <c r="I279" s="4"/>
      <c r="J279" s="4"/>
      <c r="K279" s="4"/>
      <c r="L279" s="4"/>
      <c r="M279" s="4"/>
      <c r="N279" s="4"/>
      <c r="O279" s="4"/>
    </row>
    <row r="280" spans="1:15" s="5" customFormat="1" x14ac:dyDescent="0.25">
      <c r="A280" s="4"/>
      <c r="B280" s="4"/>
      <c r="C280" s="4"/>
      <c r="I280" s="4"/>
      <c r="J280" s="4"/>
      <c r="K280" s="4"/>
      <c r="L280" s="4"/>
      <c r="M280" s="4"/>
      <c r="N280" s="4"/>
      <c r="O280" s="4"/>
    </row>
    <row r="281" spans="1:15" s="5" customFormat="1" x14ac:dyDescent="0.25">
      <c r="A281" s="4"/>
      <c r="B281" s="4"/>
      <c r="C281" s="4"/>
      <c r="I281" s="4"/>
      <c r="J281" s="4"/>
      <c r="K281" s="4"/>
      <c r="L281" s="4"/>
      <c r="M281" s="4"/>
      <c r="N281" s="4"/>
      <c r="O281" s="4"/>
    </row>
    <row r="282" spans="1:15" s="5" customFormat="1" x14ac:dyDescent="0.25">
      <c r="A282" s="4"/>
      <c r="B282" s="4"/>
      <c r="C282" s="4"/>
      <c r="I282" s="4"/>
      <c r="J282" s="4"/>
      <c r="K282" s="4"/>
      <c r="L282" s="4"/>
      <c r="M282" s="4"/>
      <c r="N282" s="4"/>
      <c r="O282" s="4"/>
    </row>
    <row r="283" spans="1:15" s="5" customFormat="1" x14ac:dyDescent="0.25">
      <c r="A283" s="4"/>
      <c r="B283" s="4"/>
      <c r="C283" s="4"/>
      <c r="I283" s="4"/>
      <c r="J283" s="4"/>
      <c r="K283" s="4"/>
      <c r="L283" s="4"/>
      <c r="M283" s="4"/>
      <c r="N283" s="4"/>
      <c r="O283" s="4"/>
    </row>
    <row r="284" spans="1:15" s="5" customFormat="1" x14ac:dyDescent="0.25">
      <c r="A284" s="4"/>
      <c r="B284" s="4"/>
      <c r="C284" s="4"/>
      <c r="I284" s="4"/>
      <c r="J284" s="4"/>
      <c r="K284" s="4"/>
      <c r="L284" s="4"/>
      <c r="M284" s="4"/>
      <c r="N284" s="4"/>
      <c r="O284" s="4"/>
    </row>
    <row r="285" spans="1:15" s="5" customFormat="1" x14ac:dyDescent="0.25">
      <c r="A285" s="4"/>
      <c r="B285" s="4"/>
      <c r="C285" s="4"/>
      <c r="I285" s="4"/>
      <c r="J285" s="4"/>
      <c r="K285" s="4"/>
      <c r="L285" s="4"/>
      <c r="M285" s="4"/>
      <c r="N285" s="4"/>
      <c r="O285" s="4"/>
    </row>
    <row r="286" spans="1:15" s="5" customFormat="1" x14ac:dyDescent="0.25">
      <c r="A286" s="4"/>
      <c r="B286" s="4"/>
      <c r="C286" s="4"/>
      <c r="I286" s="4"/>
      <c r="J286" s="4"/>
      <c r="K286" s="4"/>
      <c r="L286" s="4"/>
      <c r="M286" s="4"/>
      <c r="N286" s="4"/>
      <c r="O286" s="4"/>
    </row>
    <row r="287" spans="1:15" s="5" customFormat="1" x14ac:dyDescent="0.25">
      <c r="A287" s="4"/>
      <c r="B287" s="4"/>
      <c r="C287" s="4"/>
      <c r="I287" s="4"/>
      <c r="J287" s="4"/>
      <c r="K287" s="4"/>
      <c r="L287" s="4"/>
      <c r="M287" s="4"/>
      <c r="N287" s="4"/>
      <c r="O287" s="4"/>
    </row>
    <row r="288" spans="1:15" s="5" customFormat="1" x14ac:dyDescent="0.25">
      <c r="A288" s="4"/>
      <c r="B288" s="4"/>
      <c r="C288" s="4"/>
      <c r="I288" s="4"/>
      <c r="J288" s="4"/>
      <c r="K288" s="4"/>
      <c r="L288" s="4"/>
      <c r="M288" s="4"/>
      <c r="N288" s="4"/>
      <c r="O288" s="4"/>
    </row>
    <row r="289" spans="1:15" s="5" customFormat="1" x14ac:dyDescent="0.25">
      <c r="A289" s="4"/>
      <c r="B289" s="4"/>
      <c r="C289" s="4"/>
      <c r="I289" s="4"/>
      <c r="J289" s="4"/>
      <c r="K289" s="4"/>
      <c r="L289" s="4"/>
      <c r="M289" s="4"/>
      <c r="N289" s="4"/>
      <c r="O289" s="4"/>
    </row>
    <row r="290" spans="1:15" s="5" customFormat="1" x14ac:dyDescent="0.25">
      <c r="A290" s="4"/>
      <c r="B290" s="4"/>
      <c r="C290" s="4"/>
      <c r="I290" s="4"/>
      <c r="J290" s="4"/>
      <c r="K290" s="4"/>
      <c r="L290" s="4"/>
      <c r="M290" s="4"/>
      <c r="N290" s="4"/>
      <c r="O290" s="4"/>
    </row>
    <row r="291" spans="1:15" s="5" customFormat="1" x14ac:dyDescent="0.25">
      <c r="A291" s="4"/>
      <c r="B291" s="4"/>
      <c r="C291" s="4"/>
      <c r="I291" s="4"/>
      <c r="J291" s="4"/>
      <c r="K291" s="4"/>
      <c r="L291" s="4"/>
      <c r="M291" s="4"/>
      <c r="N291" s="4"/>
      <c r="O291" s="4"/>
    </row>
    <row r="292" spans="1:15" s="5" customFormat="1" x14ac:dyDescent="0.25">
      <c r="A292" s="4"/>
      <c r="B292" s="4"/>
      <c r="C292" s="4"/>
      <c r="I292" s="4"/>
      <c r="J292" s="4"/>
      <c r="K292" s="4"/>
      <c r="L292" s="4"/>
      <c r="M292" s="4"/>
      <c r="N292" s="4"/>
      <c r="O292" s="4"/>
    </row>
    <row r="293" spans="1:15" s="5" customFormat="1" x14ac:dyDescent="0.25">
      <c r="A293" s="4"/>
      <c r="B293" s="4"/>
      <c r="C293" s="4"/>
      <c r="I293" s="4"/>
      <c r="J293" s="4"/>
      <c r="K293" s="4"/>
      <c r="L293" s="4"/>
      <c r="M293" s="4"/>
      <c r="N293" s="4"/>
      <c r="O293" s="4"/>
    </row>
    <row r="294" spans="1:15" s="5" customFormat="1" x14ac:dyDescent="0.25">
      <c r="A294" s="4"/>
      <c r="B294" s="4"/>
      <c r="C294" s="4"/>
      <c r="I294" s="4"/>
      <c r="J294" s="4"/>
      <c r="K294" s="4"/>
      <c r="L294" s="4"/>
      <c r="M294" s="4"/>
      <c r="N294" s="4"/>
      <c r="O294" s="4"/>
    </row>
    <row r="295" spans="1:15" s="5" customFormat="1" x14ac:dyDescent="0.25">
      <c r="A295" s="4"/>
      <c r="B295" s="4"/>
      <c r="C295" s="4"/>
      <c r="I295" s="4"/>
      <c r="J295" s="4"/>
      <c r="K295" s="4"/>
      <c r="L295" s="4"/>
      <c r="M295" s="4"/>
      <c r="N295" s="4"/>
      <c r="O295" s="4"/>
    </row>
    <row r="296" spans="1:15" s="5" customFormat="1" x14ac:dyDescent="0.25">
      <c r="A296" s="4"/>
      <c r="B296" s="4"/>
      <c r="C296" s="4"/>
      <c r="I296" s="4"/>
      <c r="J296" s="4"/>
      <c r="K296" s="4"/>
      <c r="L296" s="4"/>
      <c r="M296" s="4"/>
      <c r="N296" s="4"/>
      <c r="O296" s="4"/>
    </row>
    <row r="297" spans="1:15" s="5" customFormat="1" x14ac:dyDescent="0.25">
      <c r="A297" s="4"/>
      <c r="B297" s="4"/>
      <c r="C297" s="4"/>
      <c r="I297" s="4"/>
      <c r="J297" s="4"/>
      <c r="K297" s="4"/>
      <c r="L297" s="4"/>
      <c r="M297" s="4"/>
      <c r="N297" s="4"/>
      <c r="O297" s="4"/>
    </row>
    <row r="298" spans="1:15" s="5" customFormat="1" x14ac:dyDescent="0.25">
      <c r="A298" s="4"/>
      <c r="B298" s="4"/>
      <c r="C298" s="4"/>
      <c r="I298" s="4"/>
      <c r="J298" s="4"/>
      <c r="K298" s="4"/>
      <c r="L298" s="4"/>
      <c r="M298" s="4"/>
      <c r="N298" s="4"/>
      <c r="O298" s="4"/>
    </row>
    <row r="299" spans="1:15" s="5" customFormat="1" ht="13" thickBot="1" x14ac:dyDescent="0.3">
      <c r="A299" s="4"/>
      <c r="B299" s="4"/>
      <c r="C299" s="4"/>
      <c r="I299" s="4"/>
      <c r="J299" s="4"/>
      <c r="K299" s="4"/>
      <c r="L299" s="4"/>
      <c r="M299" s="4"/>
      <c r="N299" s="4"/>
      <c r="O299" s="4"/>
    </row>
    <row r="300" spans="1:15" s="5" customFormat="1" x14ac:dyDescent="0.25">
      <c r="A300" s="4"/>
      <c r="B300" s="453" t="s">
        <v>59</v>
      </c>
      <c r="C300" s="454"/>
      <c r="D300" s="455"/>
      <c r="E300" s="17">
        <v>17256</v>
      </c>
      <c r="F300" s="18" t="s">
        <v>60</v>
      </c>
      <c r="G300" s="17" t="s">
        <v>61</v>
      </c>
      <c r="H300" s="456">
        <v>4600</v>
      </c>
      <c r="I300" s="4"/>
      <c r="J300" s="4"/>
      <c r="K300" s="4"/>
      <c r="L300" s="4"/>
      <c r="M300" s="4"/>
      <c r="N300" s="4"/>
      <c r="O300" s="4"/>
    </row>
    <row r="301" spans="1:15" s="5" customFormat="1" ht="13" thickBot="1" x14ac:dyDescent="0.3">
      <c r="A301" s="4"/>
      <c r="B301" s="458" t="s">
        <v>62</v>
      </c>
      <c r="C301" s="459"/>
      <c r="D301" s="460"/>
      <c r="E301" s="20">
        <v>32150</v>
      </c>
      <c r="F301" s="21" t="s">
        <v>63</v>
      </c>
      <c r="G301" s="20" t="s">
        <v>64</v>
      </c>
      <c r="H301" s="457"/>
      <c r="I301" s="4"/>
      <c r="J301" s="4"/>
      <c r="K301" s="4"/>
      <c r="L301" s="4"/>
      <c r="M301" s="4"/>
      <c r="N301" s="4"/>
      <c r="O301" s="4"/>
    </row>
    <row r="302" spans="1:15" s="5" customFormat="1" x14ac:dyDescent="0.25">
      <c r="A302" s="4"/>
      <c r="B302" s="4"/>
      <c r="C302" s="4"/>
      <c r="I302" s="4"/>
      <c r="J302" s="4"/>
      <c r="K302" s="4"/>
      <c r="L302" s="4"/>
      <c r="M302" s="4"/>
      <c r="N302" s="4"/>
      <c r="O302" s="4"/>
    </row>
    <row r="303" spans="1:15" s="5" customFormat="1" x14ac:dyDescent="0.25">
      <c r="A303" s="4"/>
      <c r="B303" s="4"/>
      <c r="C303" s="4"/>
      <c r="I303" s="4"/>
      <c r="J303" s="4"/>
      <c r="K303" s="4"/>
      <c r="L303" s="4"/>
      <c r="M303" s="4"/>
      <c r="N303" s="4"/>
      <c r="O303" s="4"/>
    </row>
    <row r="315" spans="2:8" ht="13" thickBot="1" x14ac:dyDescent="0.3"/>
    <row r="316" spans="2:8" x14ac:dyDescent="0.25">
      <c r="B316" s="453" t="s">
        <v>59</v>
      </c>
      <c r="C316" s="454"/>
      <c r="D316" s="455"/>
      <c r="E316" s="17">
        <v>17256</v>
      </c>
      <c r="F316" s="18" t="s">
        <v>60</v>
      </c>
      <c r="G316" s="17" t="s">
        <v>61</v>
      </c>
      <c r="H316" s="456">
        <v>4600</v>
      </c>
    </row>
    <row r="317" spans="2:8" ht="13" thickBot="1" x14ac:dyDescent="0.3">
      <c r="B317" s="461" t="s">
        <v>62</v>
      </c>
      <c r="C317" s="459"/>
      <c r="D317" s="460"/>
      <c r="E317" s="20">
        <v>32150</v>
      </c>
      <c r="F317" s="21" t="s">
        <v>63</v>
      </c>
      <c r="G317" s="20" t="s">
        <v>64</v>
      </c>
      <c r="H317" s="457"/>
    </row>
  </sheetData>
  <sheetProtection selectLockedCells="1"/>
  <mergeCells count="186">
    <mergeCell ref="A7:B7"/>
    <mergeCell ref="E7:F7"/>
    <mergeCell ref="A9:A10"/>
    <mergeCell ref="B9:D10"/>
    <mergeCell ref="E9:E10"/>
    <mergeCell ref="F9:F10"/>
    <mergeCell ref="A2:H2"/>
    <mergeCell ref="A3:H3"/>
    <mergeCell ref="A4:H4"/>
    <mergeCell ref="C5:G5"/>
    <mergeCell ref="A6:B6"/>
    <mergeCell ref="E6:F6"/>
    <mergeCell ref="A15:A16"/>
    <mergeCell ref="B15:D15"/>
    <mergeCell ref="H15:H16"/>
    <mergeCell ref="B16:D16"/>
    <mergeCell ref="A17:A18"/>
    <mergeCell ref="B17:D17"/>
    <mergeCell ref="H17:H18"/>
    <mergeCell ref="B18:D18"/>
    <mergeCell ref="G9:G10"/>
    <mergeCell ref="A11:A12"/>
    <mergeCell ref="B11:D11"/>
    <mergeCell ref="H11:H12"/>
    <mergeCell ref="B12:D12"/>
    <mergeCell ref="A13:A14"/>
    <mergeCell ref="B13:D13"/>
    <mergeCell ref="H13:H14"/>
    <mergeCell ref="B14:D14"/>
    <mergeCell ref="A23:A24"/>
    <mergeCell ref="B23:D23"/>
    <mergeCell ref="H23:H24"/>
    <mergeCell ref="B24:D24"/>
    <mergeCell ref="A25:A26"/>
    <mergeCell ref="B25:D25"/>
    <mergeCell ref="H25:H26"/>
    <mergeCell ref="B26:D26"/>
    <mergeCell ref="A19:A20"/>
    <mergeCell ref="B19:D19"/>
    <mergeCell ref="H19:H20"/>
    <mergeCell ref="B20:D20"/>
    <mergeCell ref="A21:A22"/>
    <mergeCell ref="B21:D21"/>
    <mergeCell ref="H21:H22"/>
    <mergeCell ref="B22:D22"/>
    <mergeCell ref="A31:A32"/>
    <mergeCell ref="B31:D31"/>
    <mergeCell ref="H31:H32"/>
    <mergeCell ref="B32:D32"/>
    <mergeCell ref="A33:A34"/>
    <mergeCell ref="B33:D33"/>
    <mergeCell ref="H33:H34"/>
    <mergeCell ref="B34:D34"/>
    <mergeCell ref="A27:A28"/>
    <mergeCell ref="B27:D27"/>
    <mergeCell ref="H27:H28"/>
    <mergeCell ref="B28:D28"/>
    <mergeCell ref="A29:A30"/>
    <mergeCell ref="B29:D29"/>
    <mergeCell ref="H29:H30"/>
    <mergeCell ref="B30:D30"/>
    <mergeCell ref="A39:A40"/>
    <mergeCell ref="B39:D39"/>
    <mergeCell ref="H39:H40"/>
    <mergeCell ref="B40:D40"/>
    <mergeCell ref="A41:A42"/>
    <mergeCell ref="B41:D41"/>
    <mergeCell ref="H41:H42"/>
    <mergeCell ref="B42:D42"/>
    <mergeCell ref="A35:A36"/>
    <mergeCell ref="B35:D35"/>
    <mergeCell ref="H35:H36"/>
    <mergeCell ref="B36:D36"/>
    <mergeCell ref="A37:A38"/>
    <mergeCell ref="B37:D37"/>
    <mergeCell ref="H37:H38"/>
    <mergeCell ref="B38:D38"/>
    <mergeCell ref="A47:A48"/>
    <mergeCell ref="B47:D47"/>
    <mergeCell ref="H47:H48"/>
    <mergeCell ref="B48:D48"/>
    <mergeCell ref="A49:A50"/>
    <mergeCell ref="B49:D49"/>
    <mergeCell ref="H49:H50"/>
    <mergeCell ref="B50:D50"/>
    <mergeCell ref="A43:A44"/>
    <mergeCell ref="B43:D43"/>
    <mergeCell ref="H43:H44"/>
    <mergeCell ref="B44:D44"/>
    <mergeCell ref="A45:A46"/>
    <mergeCell ref="B45:D45"/>
    <mergeCell ref="H45:H46"/>
    <mergeCell ref="B46:D46"/>
    <mergeCell ref="A55:A56"/>
    <mergeCell ref="B55:D55"/>
    <mergeCell ref="H55:H56"/>
    <mergeCell ref="B56:D56"/>
    <mergeCell ref="A57:A58"/>
    <mergeCell ref="B57:D57"/>
    <mergeCell ref="H57:H58"/>
    <mergeCell ref="B58:D58"/>
    <mergeCell ref="A51:A52"/>
    <mergeCell ref="B51:D51"/>
    <mergeCell ref="H51:H52"/>
    <mergeCell ref="B52:D52"/>
    <mergeCell ref="A53:A54"/>
    <mergeCell ref="B53:D53"/>
    <mergeCell ref="H53:H54"/>
    <mergeCell ref="B54:D54"/>
    <mergeCell ref="A63:A64"/>
    <mergeCell ref="B63:D63"/>
    <mergeCell ref="H63:H64"/>
    <mergeCell ref="B64:D64"/>
    <mergeCell ref="A65:A66"/>
    <mergeCell ref="B65:D65"/>
    <mergeCell ref="H65:H66"/>
    <mergeCell ref="B66:D66"/>
    <mergeCell ref="A59:A60"/>
    <mergeCell ref="B59:D59"/>
    <mergeCell ref="H59:H60"/>
    <mergeCell ref="B60:D60"/>
    <mergeCell ref="A61:A62"/>
    <mergeCell ref="B61:D61"/>
    <mergeCell ref="H61:H62"/>
    <mergeCell ref="B62:D62"/>
    <mergeCell ref="A71:A72"/>
    <mergeCell ref="B71:D71"/>
    <mergeCell ref="H71:H72"/>
    <mergeCell ref="B72:D72"/>
    <mergeCell ref="A73:A74"/>
    <mergeCell ref="B73:D73"/>
    <mergeCell ref="H73:H74"/>
    <mergeCell ref="B74:D74"/>
    <mergeCell ref="A67:A68"/>
    <mergeCell ref="B67:D67"/>
    <mergeCell ref="H67:H68"/>
    <mergeCell ref="B68:D68"/>
    <mergeCell ref="A69:A70"/>
    <mergeCell ref="B69:D69"/>
    <mergeCell ref="H69:H70"/>
    <mergeCell ref="B70:D70"/>
    <mergeCell ref="A79:A80"/>
    <mergeCell ref="B79:D79"/>
    <mergeCell ref="H79:H80"/>
    <mergeCell ref="B80:D80"/>
    <mergeCell ref="A81:A82"/>
    <mergeCell ref="B81:D81"/>
    <mergeCell ref="H81:H82"/>
    <mergeCell ref="B82:D82"/>
    <mergeCell ref="A75:A76"/>
    <mergeCell ref="B75:D75"/>
    <mergeCell ref="H75:H76"/>
    <mergeCell ref="B76:D76"/>
    <mergeCell ref="A77:A78"/>
    <mergeCell ref="B77:D77"/>
    <mergeCell ref="H77:H78"/>
    <mergeCell ref="B78:D78"/>
    <mergeCell ref="A87:A88"/>
    <mergeCell ref="B87:D87"/>
    <mergeCell ref="H87:H88"/>
    <mergeCell ref="B88:D88"/>
    <mergeCell ref="A89:A90"/>
    <mergeCell ref="B89:D89"/>
    <mergeCell ref="H89:H90"/>
    <mergeCell ref="B90:D90"/>
    <mergeCell ref="A83:A84"/>
    <mergeCell ref="B83:D83"/>
    <mergeCell ref="H83:H84"/>
    <mergeCell ref="B84:D84"/>
    <mergeCell ref="A85:A86"/>
    <mergeCell ref="B85:D85"/>
    <mergeCell ref="H85:H86"/>
    <mergeCell ref="B86:D86"/>
    <mergeCell ref="A98:H98"/>
    <mergeCell ref="B300:D300"/>
    <mergeCell ref="H300:H301"/>
    <mergeCell ref="B301:D301"/>
    <mergeCell ref="B316:D316"/>
    <mergeCell ref="H316:H317"/>
    <mergeCell ref="B317:D317"/>
    <mergeCell ref="E92:H92"/>
    <mergeCell ref="E93:F94"/>
    <mergeCell ref="G93:H94"/>
    <mergeCell ref="E95:F95"/>
    <mergeCell ref="G95:H95"/>
    <mergeCell ref="A97:H97"/>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(0130002611Я)&amp;R&amp;G</oddHeader>
  </headerFooter>
  <rowBreaks count="1" manualBreakCount="1">
    <brk id="64"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D4605-C2E6-4CFF-8C1D-77847E07FC71}">
  <sheetPr>
    <tabColor indexed="45"/>
    <pageSetUpPr fitToPage="1"/>
  </sheetPr>
  <dimension ref="A1:S1000"/>
  <sheetViews>
    <sheetView showGridLines="0" showZeros="0" zoomScaleNormal="50" workbookViewId="0">
      <pane ySplit="11" topLeftCell="A43" activePane="bottomLeft" state="frozen"/>
      <selection activeCell="A9" sqref="A9:A12"/>
      <selection pane="bottomLeft" activeCell="Q36" sqref="Q36:R36"/>
    </sheetView>
  </sheetViews>
  <sheetFormatPr defaultColWidth="9.1796875" defaultRowHeight="12.5" x14ac:dyDescent="0.25"/>
  <cols>
    <col min="1" max="1" width="8.81640625" style="108" customWidth="1"/>
    <col min="2" max="2" width="5.7265625" style="108" customWidth="1"/>
    <col min="3" max="3" width="5.7265625" style="109" hidden="1" customWidth="1"/>
    <col min="4" max="4" width="20.7265625" style="108" customWidth="1"/>
    <col min="5" max="5" width="4.7265625" style="108" customWidth="1"/>
    <col min="6" max="6" width="12.7265625" style="108" customWidth="1"/>
    <col min="7" max="7" width="2.453125" style="108" customWidth="1"/>
    <col min="8" max="9" width="8.54296875" style="108" customWidth="1"/>
    <col min="10" max="10" width="2.453125" style="108" customWidth="1"/>
    <col min="11" max="12" width="8.54296875" style="108" customWidth="1"/>
    <col min="13" max="13" width="2.453125" style="108" customWidth="1"/>
    <col min="14" max="15" width="8.54296875" style="108" customWidth="1"/>
    <col min="16" max="16" width="2.453125" style="108" customWidth="1"/>
    <col min="17" max="18" width="8.54296875" style="108" customWidth="1"/>
    <col min="19" max="19" width="10.1796875" style="108" customWidth="1"/>
    <col min="20" max="16384" width="9.1796875" style="108"/>
  </cols>
  <sheetData>
    <row r="1" spans="1:19" ht="30" customHeight="1" x14ac:dyDescent="0.3">
      <c r="A1" s="441" t="s">
        <v>177</v>
      </c>
      <c r="B1" s="441"/>
      <c r="C1" s="441"/>
      <c r="D1" s="441"/>
      <c r="E1" s="441"/>
      <c r="F1" s="441"/>
      <c r="G1" s="441"/>
      <c r="H1" s="441"/>
      <c r="I1" s="441"/>
      <c r="J1" s="441"/>
      <c r="K1" s="441"/>
      <c r="L1" s="441"/>
      <c r="M1" s="441"/>
      <c r="N1" s="441"/>
      <c r="O1" s="441"/>
      <c r="P1" s="441"/>
      <c r="Q1" s="441"/>
      <c r="R1" s="441"/>
    </row>
    <row r="2" spans="1:19" x14ac:dyDescent="0.25">
      <c r="A2" s="442" t="s">
        <v>0</v>
      </c>
      <c r="B2" s="443"/>
      <c r="C2" s="443"/>
      <c r="D2" s="443"/>
      <c r="E2" s="443"/>
      <c r="F2" s="443"/>
      <c r="G2" s="443"/>
      <c r="H2" s="443"/>
      <c r="I2" s="443"/>
      <c r="J2" s="443"/>
      <c r="K2" s="443"/>
      <c r="L2" s="443"/>
      <c r="M2" s="443"/>
      <c r="N2" s="443"/>
      <c r="O2" s="443"/>
      <c r="P2" s="443"/>
      <c r="Q2" s="443"/>
      <c r="R2" s="444"/>
    </row>
    <row r="3" spans="1:19" s="1" customFormat="1" ht="25" x14ac:dyDescent="0.25">
      <c r="A3" s="546" t="s">
        <v>261</v>
      </c>
      <c r="B3" s="547"/>
      <c r="C3" s="547"/>
      <c r="D3" s="547"/>
      <c r="E3" s="547"/>
      <c r="F3" s="547"/>
      <c r="G3" s="547"/>
      <c r="H3" s="547"/>
      <c r="I3" s="547"/>
      <c r="J3" s="547"/>
      <c r="K3" s="547"/>
      <c r="L3" s="547"/>
      <c r="M3" s="547"/>
      <c r="N3" s="547"/>
      <c r="O3" s="547"/>
      <c r="P3" s="547"/>
      <c r="Q3" s="547"/>
      <c r="R3" s="548"/>
    </row>
    <row r="4" spans="1:19" ht="9" customHeight="1" x14ac:dyDescent="0.25">
      <c r="A4" s="549"/>
      <c r="B4" s="549"/>
      <c r="C4" s="549"/>
      <c r="D4" s="549"/>
      <c r="E4" s="549"/>
      <c r="F4" s="549"/>
      <c r="G4" s="549"/>
      <c r="H4" s="549"/>
      <c r="I4" s="549"/>
      <c r="J4" s="549"/>
      <c r="K4" s="549"/>
      <c r="L4" s="549"/>
      <c r="M4" s="549"/>
      <c r="N4" s="549"/>
      <c r="O4" s="549"/>
      <c r="P4" s="549"/>
      <c r="Q4" s="549"/>
      <c r="R4" s="549"/>
    </row>
    <row r="5" spans="1:19" s="121" customFormat="1" x14ac:dyDescent="0.25">
      <c r="A5" s="351" t="s">
        <v>1</v>
      </c>
      <c r="B5" s="351"/>
      <c r="C5" s="351"/>
      <c r="D5" s="351"/>
      <c r="E5" s="542" t="s">
        <v>2</v>
      </c>
      <c r="F5" s="544"/>
      <c r="G5" s="542" t="s">
        <v>3</v>
      </c>
      <c r="H5" s="543"/>
      <c r="I5" s="543"/>
      <c r="J5" s="543"/>
      <c r="K5" s="544"/>
      <c r="L5" s="351" t="s">
        <v>4</v>
      </c>
      <c r="M5" s="351"/>
      <c r="N5" s="351"/>
      <c r="O5" s="351"/>
      <c r="P5" s="351" t="s">
        <v>5</v>
      </c>
      <c r="Q5" s="351"/>
      <c r="R5" s="197" t="s">
        <v>6</v>
      </c>
    </row>
    <row r="6" spans="1:19" s="195" customFormat="1" ht="13" x14ac:dyDescent="0.25">
      <c r="A6" s="345" t="s">
        <v>41</v>
      </c>
      <c r="B6" s="345"/>
      <c r="C6" s="345"/>
      <c r="D6" s="345"/>
      <c r="E6" s="435" t="s">
        <v>42</v>
      </c>
      <c r="F6" s="437"/>
      <c r="G6" s="435" t="s">
        <v>20</v>
      </c>
      <c r="H6" s="436"/>
      <c r="I6" s="436"/>
      <c r="J6" s="436"/>
      <c r="K6" s="437"/>
      <c r="L6" s="345" t="s">
        <v>160</v>
      </c>
      <c r="M6" s="345"/>
      <c r="N6" s="345"/>
      <c r="O6" s="345"/>
      <c r="P6" s="345" t="s">
        <v>27</v>
      </c>
      <c r="Q6" s="345"/>
      <c r="R6" s="196" t="s">
        <v>19</v>
      </c>
    </row>
    <row r="7" spans="1:19" ht="16.899999999999999" customHeight="1" x14ac:dyDescent="0.25">
      <c r="A7" s="194"/>
      <c r="B7" s="194"/>
      <c r="C7" s="185">
        <v>0</v>
      </c>
      <c r="D7" s="194"/>
      <c r="E7" s="194"/>
      <c r="F7" s="425"/>
      <c r="G7" s="425"/>
      <c r="H7" s="425"/>
      <c r="I7" s="425"/>
      <c r="J7" s="425"/>
      <c r="K7" s="425"/>
      <c r="L7" s="425"/>
      <c r="M7" s="425"/>
      <c r="N7" s="425"/>
      <c r="O7" s="425"/>
      <c r="P7" s="425"/>
      <c r="Q7" s="425"/>
      <c r="R7" s="194"/>
    </row>
    <row r="8" spans="1:19" ht="16.899999999999999" hidden="1" customHeight="1" x14ac:dyDescent="0.25">
      <c r="A8" s="194"/>
      <c r="B8" s="194"/>
      <c r="C8" s="185"/>
      <c r="D8" s="194"/>
      <c r="E8" s="194"/>
      <c r="F8" s="185"/>
      <c r="G8" s="185"/>
      <c r="H8" s="185"/>
      <c r="I8" s="185"/>
      <c r="J8" s="185"/>
      <c r="K8" s="185"/>
      <c r="L8" s="185"/>
      <c r="M8" s="185"/>
      <c r="N8" s="185"/>
      <c r="O8" s="185"/>
      <c r="P8" s="185"/>
      <c r="Q8" s="185"/>
      <c r="R8" s="194"/>
    </row>
    <row r="9" spans="1:19" ht="6" customHeight="1" x14ac:dyDescent="0.25">
      <c r="A9" s="426" t="s">
        <v>159</v>
      </c>
      <c r="B9" s="428" t="s">
        <v>158</v>
      </c>
      <c r="C9" s="556">
        <v>10</v>
      </c>
      <c r="D9" s="432" t="s">
        <v>157</v>
      </c>
      <c r="E9" s="424"/>
      <c r="F9" s="424" t="s">
        <v>9</v>
      </c>
      <c r="G9" s="193"/>
      <c r="H9" s="192"/>
    </row>
    <row r="10" spans="1:19" ht="11.25" customHeight="1" x14ac:dyDescent="0.25">
      <c r="A10" s="427"/>
      <c r="B10" s="429"/>
      <c r="C10" s="556"/>
      <c r="D10" s="432"/>
      <c r="E10" s="424"/>
      <c r="F10" s="424"/>
      <c r="G10" s="191"/>
      <c r="H10" s="190"/>
      <c r="I10" s="422" t="s">
        <v>156</v>
      </c>
      <c r="J10" s="422"/>
      <c r="K10" s="422"/>
      <c r="L10" s="422" t="s">
        <v>155</v>
      </c>
      <c r="M10" s="422"/>
      <c r="N10" s="422"/>
      <c r="O10" s="424" t="s">
        <v>154</v>
      </c>
      <c r="P10" s="424"/>
      <c r="Q10" s="424"/>
      <c r="R10" s="424"/>
    </row>
    <row r="11" spans="1:19" s="184" customFormat="1" ht="11.25" customHeight="1" thickBot="1" x14ac:dyDescent="0.3">
      <c r="A11" s="427"/>
      <c r="B11" s="429"/>
      <c r="C11" s="557"/>
      <c r="D11" s="433"/>
      <c r="E11" s="434"/>
      <c r="F11" s="434"/>
      <c r="G11" s="189"/>
      <c r="H11" s="188"/>
      <c r="I11" s="423" t="s">
        <v>153</v>
      </c>
      <c r="J11" s="423"/>
      <c r="K11" s="423"/>
      <c r="L11" s="423" t="s">
        <v>153</v>
      </c>
      <c r="M11" s="423"/>
      <c r="N11" s="423"/>
      <c r="O11" s="545"/>
      <c r="P11" s="545"/>
      <c r="Q11" s="545"/>
      <c r="R11" s="545"/>
    </row>
    <row r="12" spans="1:19" s="184" customFormat="1" ht="18" customHeight="1" x14ac:dyDescent="0.25">
      <c r="A12" s="550" t="s">
        <v>152</v>
      </c>
      <c r="B12" s="402">
        <v>1</v>
      </c>
      <c r="C12" s="536">
        <v>1</v>
      </c>
      <c r="D12" s="167" t="s">
        <v>127</v>
      </c>
      <c r="E12" s="166" t="s">
        <v>103</v>
      </c>
      <c r="F12" s="165" t="s">
        <v>46</v>
      </c>
      <c r="G12" s="513" t="s">
        <v>127</v>
      </c>
      <c r="H12" s="499"/>
      <c r="I12" s="499"/>
      <c r="J12" s="187"/>
      <c r="K12" s="186"/>
      <c r="L12" s="186"/>
      <c r="M12" s="185"/>
      <c r="N12" s="185"/>
      <c r="O12" s="185"/>
      <c r="P12" s="185"/>
      <c r="Q12" s="185"/>
      <c r="R12" s="185"/>
    </row>
    <row r="13" spans="1:19" s="109" customFormat="1" ht="18" customHeight="1" x14ac:dyDescent="0.25">
      <c r="A13" s="551"/>
      <c r="B13" s="403"/>
      <c r="C13" s="534"/>
      <c r="D13" s="161" t="s">
        <v>125</v>
      </c>
      <c r="E13" s="160" t="s">
        <v>151</v>
      </c>
      <c r="F13" s="159" t="s">
        <v>46</v>
      </c>
      <c r="G13" s="500" t="s">
        <v>125</v>
      </c>
      <c r="H13" s="501"/>
      <c r="I13" s="501"/>
      <c r="J13" s="122"/>
      <c r="K13" s="183"/>
      <c r="L13" s="183"/>
      <c r="M13" s="126"/>
      <c r="N13" s="126"/>
      <c r="O13" s="126"/>
      <c r="P13" s="126"/>
      <c r="Q13" s="126"/>
      <c r="R13" s="126"/>
      <c r="S13" s="128"/>
    </row>
    <row r="14" spans="1:19" s="109" customFormat="1" ht="18" customHeight="1" x14ac:dyDescent="0.25">
      <c r="A14" s="552" t="s">
        <v>132</v>
      </c>
      <c r="B14" s="390">
        <v>2</v>
      </c>
      <c r="C14" s="536" t="s">
        <v>134</v>
      </c>
      <c r="D14" s="181" t="s">
        <v>134</v>
      </c>
      <c r="E14" s="180" t="s">
        <v>132</v>
      </c>
      <c r="F14" s="179" t="s">
        <v>132</v>
      </c>
      <c r="G14" s="136">
        <v>1</v>
      </c>
      <c r="H14" s="502"/>
      <c r="I14" s="531"/>
      <c r="J14" s="182"/>
      <c r="K14" s="183"/>
      <c r="L14" s="183"/>
      <c r="M14" s="126"/>
      <c r="N14" s="126"/>
      <c r="O14" s="126"/>
      <c r="P14" s="126"/>
      <c r="Q14" s="126"/>
      <c r="R14" s="126"/>
      <c r="S14" s="128"/>
    </row>
    <row r="15" spans="1:19" s="109" customFormat="1" ht="18" customHeight="1" thickBot="1" x14ac:dyDescent="0.3">
      <c r="A15" s="553"/>
      <c r="B15" s="391"/>
      <c r="C15" s="537"/>
      <c r="D15" s="178" t="s">
        <v>134</v>
      </c>
      <c r="E15" s="177" t="s">
        <v>132</v>
      </c>
      <c r="F15" s="176" t="s">
        <v>132</v>
      </c>
      <c r="G15" s="152"/>
      <c r="H15" s="503"/>
      <c r="I15" s="539"/>
      <c r="J15" s="509" t="s">
        <v>127</v>
      </c>
      <c r="K15" s="510"/>
      <c r="L15" s="510"/>
      <c r="M15" s="182"/>
      <c r="N15" s="126"/>
      <c r="O15" s="126"/>
      <c r="P15" s="126"/>
      <c r="Q15" s="126"/>
      <c r="R15" s="126"/>
      <c r="S15" s="128"/>
    </row>
    <row r="16" spans="1:19" s="109" customFormat="1" ht="18" customHeight="1" x14ac:dyDescent="0.25">
      <c r="A16" s="554"/>
      <c r="B16" s="558"/>
      <c r="C16" s="535"/>
      <c r="D16" s="540"/>
      <c r="E16" s="155"/>
      <c r="F16" s="540"/>
      <c r="G16" s="152"/>
      <c r="H16" s="151"/>
      <c r="I16" s="150"/>
      <c r="J16" s="358" t="s">
        <v>125</v>
      </c>
      <c r="K16" s="527"/>
      <c r="L16" s="527"/>
      <c r="M16" s="182"/>
      <c r="N16" s="126"/>
      <c r="O16" s="126"/>
      <c r="P16" s="126"/>
      <c r="Q16" s="126"/>
      <c r="R16" s="126"/>
      <c r="S16" s="128"/>
    </row>
    <row r="17" spans="1:19" s="109" customFormat="1" ht="18" customHeight="1" thickBot="1" x14ac:dyDescent="0.3">
      <c r="A17" s="555"/>
      <c r="B17" s="417"/>
      <c r="C17" s="419"/>
      <c r="D17" s="541"/>
      <c r="E17" s="153"/>
      <c r="F17" s="541"/>
      <c r="G17" s="152"/>
      <c r="H17" s="151"/>
      <c r="I17" s="150"/>
      <c r="J17" s="149"/>
      <c r="K17" s="502" t="s">
        <v>187</v>
      </c>
      <c r="L17" s="502"/>
      <c r="M17" s="157"/>
      <c r="N17" s="126"/>
      <c r="O17" s="126"/>
      <c r="P17" s="126"/>
      <c r="Q17" s="126"/>
      <c r="R17" s="126"/>
      <c r="S17" s="128"/>
    </row>
    <row r="18" spans="1:19" s="109" customFormat="1" ht="18" customHeight="1" x14ac:dyDescent="0.25">
      <c r="A18" s="550" t="s">
        <v>132</v>
      </c>
      <c r="B18" s="402">
        <v>3</v>
      </c>
      <c r="C18" s="533">
        <v>7</v>
      </c>
      <c r="D18" s="167" t="s">
        <v>80</v>
      </c>
      <c r="E18" s="166" t="s">
        <v>81</v>
      </c>
      <c r="F18" s="165" t="s">
        <v>46</v>
      </c>
      <c r="G18" s="513" t="s">
        <v>80</v>
      </c>
      <c r="H18" s="499"/>
      <c r="I18" s="538"/>
      <c r="J18" s="144"/>
      <c r="K18" s="503"/>
      <c r="L18" s="503"/>
      <c r="M18" s="157"/>
      <c r="N18" s="126"/>
      <c r="O18" s="126"/>
      <c r="P18" s="126"/>
      <c r="Q18" s="126"/>
      <c r="R18" s="126"/>
      <c r="S18" s="128"/>
    </row>
    <row r="19" spans="1:19" s="109" customFormat="1" ht="18" customHeight="1" x14ac:dyDescent="0.25">
      <c r="A19" s="551"/>
      <c r="B19" s="403"/>
      <c r="C19" s="534"/>
      <c r="D19" s="161" t="s">
        <v>150</v>
      </c>
      <c r="E19" s="160" t="s">
        <v>149</v>
      </c>
      <c r="F19" s="159" t="s">
        <v>48</v>
      </c>
      <c r="G19" s="500" t="s">
        <v>150</v>
      </c>
      <c r="H19" s="501"/>
      <c r="I19" s="530"/>
      <c r="J19" s="144"/>
      <c r="K19" s="163"/>
      <c r="L19" s="163"/>
      <c r="M19" s="162"/>
      <c r="N19" s="126"/>
      <c r="O19" s="126"/>
      <c r="P19" s="126"/>
      <c r="Q19" s="126"/>
      <c r="R19" s="126"/>
      <c r="S19" s="128"/>
    </row>
    <row r="20" spans="1:19" s="109" customFormat="1" ht="18" customHeight="1" x14ac:dyDescent="0.25">
      <c r="A20" s="552" t="s">
        <v>132</v>
      </c>
      <c r="B20" s="390">
        <v>4</v>
      </c>
      <c r="C20" s="536">
        <v>9</v>
      </c>
      <c r="D20" s="139" t="s">
        <v>113</v>
      </c>
      <c r="E20" s="138" t="s">
        <v>72</v>
      </c>
      <c r="F20" s="137" t="s">
        <v>48</v>
      </c>
      <c r="G20" s="136"/>
      <c r="H20" s="502" t="s">
        <v>180</v>
      </c>
      <c r="I20" s="502"/>
      <c r="J20" s="158"/>
      <c r="K20" s="163"/>
      <c r="L20" s="163"/>
      <c r="M20" s="162"/>
      <c r="N20" s="499"/>
      <c r="O20" s="499"/>
      <c r="P20" s="126"/>
      <c r="Q20" s="126"/>
      <c r="R20" s="126"/>
      <c r="S20" s="128"/>
    </row>
    <row r="21" spans="1:19" s="109" customFormat="1" ht="18" customHeight="1" thickBot="1" x14ac:dyDescent="0.3">
      <c r="A21" s="553"/>
      <c r="B21" s="391"/>
      <c r="C21" s="537"/>
      <c r="D21" s="134" t="s">
        <v>148</v>
      </c>
      <c r="E21" s="133" t="s">
        <v>147</v>
      </c>
      <c r="F21" s="132" t="s">
        <v>48</v>
      </c>
      <c r="G21" s="131"/>
      <c r="H21" s="503"/>
      <c r="I21" s="503"/>
      <c r="J21" s="144"/>
      <c r="K21" s="163"/>
      <c r="L21" s="163"/>
      <c r="M21" s="498" t="s">
        <v>127</v>
      </c>
      <c r="N21" s="499"/>
      <c r="O21" s="499"/>
      <c r="P21" s="126"/>
      <c r="Q21" s="126"/>
      <c r="R21" s="126"/>
      <c r="S21" s="128"/>
    </row>
    <row r="22" spans="1:19" s="109" customFormat="1" ht="18" customHeight="1" x14ac:dyDescent="0.25">
      <c r="A22" s="554"/>
      <c r="B22" s="558"/>
      <c r="C22" s="535"/>
      <c r="D22" s="540"/>
      <c r="E22" s="155"/>
      <c r="F22" s="540"/>
      <c r="G22" s="152"/>
      <c r="H22" s="151"/>
      <c r="I22" s="151"/>
      <c r="J22" s="144"/>
      <c r="K22" s="163"/>
      <c r="L22" s="163"/>
      <c r="M22" s="512" t="s">
        <v>125</v>
      </c>
      <c r="N22" s="501"/>
      <c r="O22" s="501"/>
      <c r="P22" s="126"/>
      <c r="Q22" s="126"/>
      <c r="R22" s="126"/>
      <c r="S22" s="128"/>
    </row>
    <row r="23" spans="1:19" s="109" customFormat="1" ht="18" customHeight="1" thickBot="1" x14ac:dyDescent="0.3">
      <c r="A23" s="555"/>
      <c r="B23" s="417"/>
      <c r="C23" s="419"/>
      <c r="D23" s="541"/>
      <c r="E23" s="153"/>
      <c r="F23" s="541"/>
      <c r="G23" s="152"/>
      <c r="H23" s="151"/>
      <c r="I23" s="151"/>
      <c r="J23" s="158"/>
      <c r="K23" s="163"/>
      <c r="L23" s="163"/>
      <c r="M23" s="149"/>
      <c r="N23" s="502" t="s">
        <v>249</v>
      </c>
      <c r="O23" s="502"/>
      <c r="P23" s="157"/>
      <c r="Q23" s="126"/>
      <c r="R23" s="126"/>
      <c r="S23" s="128"/>
    </row>
    <row r="24" spans="1:19" s="109" customFormat="1" ht="18" customHeight="1" x14ac:dyDescent="0.25">
      <c r="A24" s="559" t="s">
        <v>146</v>
      </c>
      <c r="B24" s="402">
        <v>5</v>
      </c>
      <c r="C24" s="536">
        <v>4</v>
      </c>
      <c r="D24" s="167" t="s">
        <v>121</v>
      </c>
      <c r="E24" s="166" t="s">
        <v>79</v>
      </c>
      <c r="F24" s="165" t="s">
        <v>46</v>
      </c>
      <c r="G24" s="513" t="s">
        <v>121</v>
      </c>
      <c r="H24" s="499"/>
      <c r="I24" s="499"/>
      <c r="J24" s="164"/>
      <c r="K24" s="163"/>
      <c r="L24" s="163"/>
      <c r="M24" s="170"/>
      <c r="N24" s="503"/>
      <c r="O24" s="503"/>
      <c r="P24" s="162"/>
      <c r="Q24" s="126"/>
      <c r="R24" s="126"/>
      <c r="S24" s="128"/>
    </row>
    <row r="25" spans="1:19" s="109" customFormat="1" ht="18" customHeight="1" x14ac:dyDescent="0.25">
      <c r="A25" s="551"/>
      <c r="B25" s="403"/>
      <c r="C25" s="534"/>
      <c r="D25" s="161" t="s">
        <v>120</v>
      </c>
      <c r="E25" s="160" t="s">
        <v>145</v>
      </c>
      <c r="F25" s="159" t="s">
        <v>48</v>
      </c>
      <c r="G25" s="500" t="s">
        <v>120</v>
      </c>
      <c r="H25" s="501"/>
      <c r="I25" s="501"/>
      <c r="J25" s="144"/>
      <c r="K25" s="158"/>
      <c r="L25" s="158"/>
      <c r="M25" s="171"/>
      <c r="N25" s="169"/>
      <c r="O25" s="169"/>
      <c r="P25" s="162"/>
      <c r="Q25" s="126"/>
      <c r="R25" s="126"/>
      <c r="S25" s="128"/>
    </row>
    <row r="26" spans="1:19" s="109" customFormat="1" ht="18" customHeight="1" x14ac:dyDescent="0.25">
      <c r="A26" s="552" t="s">
        <v>132</v>
      </c>
      <c r="B26" s="390">
        <v>6</v>
      </c>
      <c r="C26" s="536" t="s">
        <v>134</v>
      </c>
      <c r="D26" s="181" t="s">
        <v>134</v>
      </c>
      <c r="E26" s="180" t="s">
        <v>132</v>
      </c>
      <c r="F26" s="179" t="s">
        <v>132</v>
      </c>
      <c r="G26" s="136">
        <v>1</v>
      </c>
      <c r="H26" s="502"/>
      <c r="I26" s="531"/>
      <c r="J26" s="158"/>
      <c r="K26" s="158"/>
      <c r="L26" s="158"/>
      <c r="M26" s="171"/>
      <c r="N26" s="169"/>
      <c r="O26" s="169"/>
      <c r="P26" s="162"/>
      <c r="Q26" s="126"/>
      <c r="R26" s="126"/>
      <c r="S26" s="128"/>
    </row>
    <row r="27" spans="1:19" s="109" customFormat="1" ht="18" customHeight="1" thickBot="1" x14ac:dyDescent="0.3">
      <c r="A27" s="553"/>
      <c r="B27" s="391"/>
      <c r="C27" s="537"/>
      <c r="D27" s="178" t="s">
        <v>134</v>
      </c>
      <c r="E27" s="177" t="s">
        <v>132</v>
      </c>
      <c r="F27" s="176" t="s">
        <v>132</v>
      </c>
      <c r="G27" s="152"/>
      <c r="H27" s="503"/>
      <c r="I27" s="539"/>
      <c r="J27" s="509" t="s">
        <v>144</v>
      </c>
      <c r="K27" s="510"/>
      <c r="L27" s="510"/>
      <c r="M27" s="171"/>
      <c r="N27" s="169"/>
      <c r="O27" s="169"/>
      <c r="P27" s="162"/>
      <c r="Q27" s="126"/>
      <c r="R27" s="126"/>
      <c r="S27" s="128"/>
    </row>
    <row r="28" spans="1:19" s="109" customFormat="1" ht="18" customHeight="1" x14ac:dyDescent="0.25">
      <c r="A28" s="554"/>
      <c r="B28" s="558"/>
      <c r="C28" s="535"/>
      <c r="D28" s="540"/>
      <c r="E28" s="155"/>
      <c r="F28" s="540"/>
      <c r="G28" s="152"/>
      <c r="H28" s="151"/>
      <c r="I28" s="150"/>
      <c r="J28" s="358" t="s">
        <v>143</v>
      </c>
      <c r="K28" s="527"/>
      <c r="L28" s="527"/>
      <c r="M28" s="171"/>
      <c r="N28" s="169"/>
      <c r="O28" s="169"/>
      <c r="P28" s="162"/>
      <c r="Q28" s="126"/>
      <c r="R28" s="126"/>
      <c r="S28" s="128"/>
    </row>
    <row r="29" spans="1:19" s="109" customFormat="1" ht="18" customHeight="1" thickBot="1" x14ac:dyDescent="0.3">
      <c r="A29" s="555"/>
      <c r="B29" s="417"/>
      <c r="C29" s="419"/>
      <c r="D29" s="541"/>
      <c r="E29" s="153"/>
      <c r="F29" s="541"/>
      <c r="G29" s="152"/>
      <c r="H29" s="151"/>
      <c r="I29" s="150"/>
      <c r="J29" s="149"/>
      <c r="K29" s="528" t="s">
        <v>230</v>
      </c>
      <c r="L29" s="528"/>
      <c r="M29" s="172"/>
      <c r="N29" s="169"/>
      <c r="O29" s="169"/>
      <c r="P29" s="162"/>
      <c r="Q29" s="148"/>
      <c r="R29" s="148"/>
      <c r="S29" s="128"/>
    </row>
    <row r="30" spans="1:19" s="109" customFormat="1" ht="18" customHeight="1" x14ac:dyDescent="0.25">
      <c r="A30" s="550" t="s">
        <v>132</v>
      </c>
      <c r="B30" s="402">
        <v>7</v>
      </c>
      <c r="C30" s="533" t="s">
        <v>134</v>
      </c>
      <c r="D30" s="167" t="s">
        <v>134</v>
      </c>
      <c r="E30" s="166" t="s">
        <v>132</v>
      </c>
      <c r="F30" s="165" t="s">
        <v>132</v>
      </c>
      <c r="G30" s="513" t="s">
        <v>144</v>
      </c>
      <c r="H30" s="499"/>
      <c r="I30" s="538"/>
      <c r="J30" s="144"/>
      <c r="K30" s="503"/>
      <c r="L30" s="503"/>
      <c r="M30" s="169"/>
      <c r="N30" s="169"/>
      <c r="O30" s="169"/>
      <c r="P30" s="162"/>
      <c r="Q30" s="148"/>
      <c r="R30" s="148"/>
      <c r="S30" s="128"/>
    </row>
    <row r="31" spans="1:19" s="109" customFormat="1" ht="18" customHeight="1" x14ac:dyDescent="0.25">
      <c r="A31" s="551"/>
      <c r="B31" s="403"/>
      <c r="C31" s="534"/>
      <c r="D31" s="161" t="s">
        <v>134</v>
      </c>
      <c r="E31" s="160" t="s">
        <v>132</v>
      </c>
      <c r="F31" s="159" t="s">
        <v>132</v>
      </c>
      <c r="G31" s="500" t="s">
        <v>143</v>
      </c>
      <c r="H31" s="501"/>
      <c r="I31" s="530"/>
      <c r="J31" s="144"/>
      <c r="K31" s="163"/>
      <c r="L31" s="163"/>
      <c r="M31" s="169"/>
      <c r="N31" s="169"/>
      <c r="O31" s="169"/>
      <c r="P31" s="162"/>
      <c r="Q31" s="126"/>
      <c r="R31" s="126"/>
      <c r="S31" s="128"/>
    </row>
    <row r="32" spans="1:19" s="109" customFormat="1" ht="18" customHeight="1" x14ac:dyDescent="0.25">
      <c r="A32" s="552" t="s">
        <v>132</v>
      </c>
      <c r="B32" s="390">
        <v>8</v>
      </c>
      <c r="C32" s="536">
        <v>6</v>
      </c>
      <c r="D32" s="139" t="s">
        <v>144</v>
      </c>
      <c r="E32" s="138" t="s">
        <v>81</v>
      </c>
      <c r="F32" s="137" t="s">
        <v>46</v>
      </c>
      <c r="G32" s="136">
        <v>2</v>
      </c>
      <c r="H32" s="502"/>
      <c r="I32" s="502"/>
      <c r="J32" s="158"/>
      <c r="K32" s="163"/>
      <c r="L32" s="163"/>
      <c r="M32" s="169"/>
      <c r="N32" s="169"/>
      <c r="O32" s="169"/>
      <c r="P32" s="162"/>
      <c r="Q32" s="126"/>
      <c r="R32" s="126"/>
      <c r="S32" s="128"/>
    </row>
    <row r="33" spans="1:19" s="109" customFormat="1" ht="18" customHeight="1" thickBot="1" x14ac:dyDescent="0.3">
      <c r="A33" s="553"/>
      <c r="B33" s="391"/>
      <c r="C33" s="537"/>
      <c r="D33" s="134" t="s">
        <v>143</v>
      </c>
      <c r="E33" s="133" t="s">
        <v>142</v>
      </c>
      <c r="F33" s="132" t="s">
        <v>46</v>
      </c>
      <c r="G33" s="131"/>
      <c r="H33" s="503"/>
      <c r="I33" s="503"/>
      <c r="J33" s="144"/>
      <c r="K33" s="158"/>
      <c r="L33" s="158"/>
      <c r="M33" s="172"/>
      <c r="N33" s="169"/>
      <c r="O33" s="169"/>
      <c r="P33" s="498" t="s">
        <v>123</v>
      </c>
      <c r="Q33" s="499"/>
      <c r="R33" s="499"/>
      <c r="S33" s="128"/>
    </row>
    <row r="34" spans="1:19" s="109" customFormat="1" ht="18" customHeight="1" x14ac:dyDescent="0.25">
      <c r="A34" s="554"/>
      <c r="B34" s="558"/>
      <c r="C34" s="535"/>
      <c r="D34" s="540"/>
      <c r="E34" s="155"/>
      <c r="F34" s="540"/>
      <c r="G34" s="152"/>
      <c r="H34" s="151"/>
      <c r="I34" s="151"/>
      <c r="J34" s="144"/>
      <c r="K34" s="158"/>
      <c r="L34" s="158"/>
      <c r="M34" s="172"/>
      <c r="N34" s="169"/>
      <c r="O34" s="169"/>
      <c r="P34" s="512" t="s">
        <v>122</v>
      </c>
      <c r="Q34" s="501"/>
      <c r="R34" s="501"/>
      <c r="S34" s="128"/>
    </row>
    <row r="35" spans="1:19" s="109" customFormat="1" ht="18" customHeight="1" thickBot="1" x14ac:dyDescent="0.3">
      <c r="A35" s="555"/>
      <c r="B35" s="417"/>
      <c r="C35" s="419"/>
      <c r="D35" s="541"/>
      <c r="E35" s="153"/>
      <c r="F35" s="541"/>
      <c r="G35" s="152"/>
      <c r="H35" s="151"/>
      <c r="I35" s="151"/>
      <c r="J35" s="158"/>
      <c r="K35" s="163"/>
      <c r="L35" s="163"/>
      <c r="M35" s="169"/>
      <c r="N35" s="169"/>
      <c r="O35" s="169"/>
      <c r="P35" s="175"/>
      <c r="Q35" s="502" t="s">
        <v>219</v>
      </c>
      <c r="R35" s="502"/>
      <c r="S35" s="128"/>
    </row>
    <row r="36" spans="1:19" s="109" customFormat="1" ht="18" customHeight="1" x14ac:dyDescent="0.25">
      <c r="A36" s="550" t="s">
        <v>132</v>
      </c>
      <c r="B36" s="402">
        <v>9</v>
      </c>
      <c r="C36" s="533">
        <v>5</v>
      </c>
      <c r="D36" s="167" t="s">
        <v>140</v>
      </c>
      <c r="E36" s="166" t="s">
        <v>141</v>
      </c>
      <c r="F36" s="174" t="s">
        <v>48</v>
      </c>
      <c r="G36" s="513" t="s">
        <v>140</v>
      </c>
      <c r="H36" s="499"/>
      <c r="I36" s="499"/>
      <c r="J36" s="164"/>
      <c r="K36" s="163"/>
      <c r="L36" s="163"/>
      <c r="M36" s="169"/>
      <c r="N36" s="169"/>
      <c r="O36" s="169"/>
      <c r="P36" s="162"/>
      <c r="Q36" s="503"/>
      <c r="R36" s="503"/>
      <c r="S36" s="128"/>
    </row>
    <row r="37" spans="1:19" s="109" customFormat="1" ht="18" customHeight="1" x14ac:dyDescent="0.25">
      <c r="A37" s="551"/>
      <c r="B37" s="403"/>
      <c r="C37" s="534"/>
      <c r="D37" s="161" t="s">
        <v>138</v>
      </c>
      <c r="E37" s="160" t="s">
        <v>139</v>
      </c>
      <c r="F37" s="173" t="s">
        <v>48</v>
      </c>
      <c r="G37" s="500" t="s">
        <v>138</v>
      </c>
      <c r="H37" s="501"/>
      <c r="I37" s="501"/>
      <c r="J37" s="144"/>
      <c r="K37" s="163"/>
      <c r="L37" s="163"/>
      <c r="M37" s="169"/>
      <c r="N37" s="172"/>
      <c r="O37" s="172"/>
      <c r="P37" s="157"/>
      <c r="Q37" s="126"/>
      <c r="R37" s="126"/>
      <c r="S37" s="128"/>
    </row>
    <row r="38" spans="1:19" s="109" customFormat="1" ht="18" customHeight="1" x14ac:dyDescent="0.25">
      <c r="A38" s="552" t="s">
        <v>132</v>
      </c>
      <c r="B38" s="390">
        <v>10</v>
      </c>
      <c r="C38" s="536" t="s">
        <v>134</v>
      </c>
      <c r="D38" s="139" t="s">
        <v>134</v>
      </c>
      <c r="E38" s="138" t="s">
        <v>132</v>
      </c>
      <c r="F38" s="137" t="s">
        <v>132</v>
      </c>
      <c r="G38" s="136">
        <v>1</v>
      </c>
      <c r="H38" s="502"/>
      <c r="I38" s="531"/>
      <c r="J38" s="158"/>
      <c r="K38" s="163"/>
      <c r="L38" s="163"/>
      <c r="M38" s="169"/>
      <c r="N38" s="172"/>
      <c r="O38" s="172"/>
      <c r="P38" s="157"/>
      <c r="Q38" s="126"/>
      <c r="R38" s="126"/>
      <c r="S38" s="128"/>
    </row>
    <row r="39" spans="1:19" s="109" customFormat="1" ht="18" customHeight="1" thickBot="1" x14ac:dyDescent="0.3">
      <c r="A39" s="553"/>
      <c r="B39" s="391"/>
      <c r="C39" s="537"/>
      <c r="D39" s="134" t="s">
        <v>134</v>
      </c>
      <c r="E39" s="133" t="s">
        <v>132</v>
      </c>
      <c r="F39" s="132" t="s">
        <v>132</v>
      </c>
      <c r="G39" s="152"/>
      <c r="H39" s="503"/>
      <c r="I39" s="539"/>
      <c r="J39" s="509" t="s">
        <v>123</v>
      </c>
      <c r="K39" s="510"/>
      <c r="L39" s="510"/>
      <c r="M39" s="172"/>
      <c r="N39" s="169"/>
      <c r="O39" s="169"/>
      <c r="P39" s="162"/>
      <c r="Q39" s="126"/>
      <c r="R39" s="126"/>
      <c r="S39" s="128"/>
    </row>
    <row r="40" spans="1:19" s="109" customFormat="1" ht="18" customHeight="1" x14ac:dyDescent="0.25">
      <c r="A40" s="554"/>
      <c r="B40" s="558"/>
      <c r="C40" s="535"/>
      <c r="D40" s="540"/>
      <c r="E40" s="155"/>
      <c r="F40" s="540"/>
      <c r="G40" s="152"/>
      <c r="H40" s="151"/>
      <c r="I40" s="150"/>
      <c r="J40" s="358" t="s">
        <v>122</v>
      </c>
      <c r="K40" s="527"/>
      <c r="L40" s="527"/>
      <c r="M40" s="172"/>
      <c r="N40" s="169"/>
      <c r="O40" s="169"/>
      <c r="P40" s="162"/>
      <c r="Q40" s="126"/>
      <c r="R40" s="126"/>
      <c r="S40" s="128"/>
    </row>
    <row r="41" spans="1:19" s="109" customFormat="1" ht="18" customHeight="1" thickBot="1" x14ac:dyDescent="0.3">
      <c r="A41" s="555"/>
      <c r="B41" s="417"/>
      <c r="C41" s="419"/>
      <c r="D41" s="541"/>
      <c r="E41" s="153"/>
      <c r="F41" s="541"/>
      <c r="G41" s="152"/>
      <c r="H41" s="151"/>
      <c r="I41" s="150"/>
      <c r="J41" s="149"/>
      <c r="K41" s="502" t="s">
        <v>250</v>
      </c>
      <c r="L41" s="502"/>
      <c r="M41" s="171"/>
      <c r="N41" s="169"/>
      <c r="O41" s="169"/>
      <c r="P41" s="162"/>
      <c r="Q41" s="126"/>
      <c r="R41" s="126"/>
      <c r="S41" s="128"/>
    </row>
    <row r="42" spans="1:19" s="109" customFormat="1" ht="18" customHeight="1" x14ac:dyDescent="0.25">
      <c r="A42" s="550" t="s">
        <v>132</v>
      </c>
      <c r="B42" s="402">
        <v>11</v>
      </c>
      <c r="C42" s="533" t="s">
        <v>134</v>
      </c>
      <c r="D42" s="147" t="s">
        <v>134</v>
      </c>
      <c r="E42" s="146" t="s">
        <v>132</v>
      </c>
      <c r="F42" s="145" t="s">
        <v>132</v>
      </c>
      <c r="G42" s="513" t="s">
        <v>123</v>
      </c>
      <c r="H42" s="499"/>
      <c r="I42" s="538"/>
      <c r="J42" s="144"/>
      <c r="K42" s="503"/>
      <c r="L42" s="503"/>
      <c r="M42" s="171"/>
      <c r="N42" s="169"/>
      <c r="O42" s="169"/>
      <c r="P42" s="162"/>
      <c r="Q42" s="126"/>
      <c r="R42" s="126"/>
      <c r="S42" s="128"/>
    </row>
    <row r="43" spans="1:19" s="109" customFormat="1" ht="18" customHeight="1" x14ac:dyDescent="0.25">
      <c r="A43" s="551"/>
      <c r="B43" s="403"/>
      <c r="C43" s="534"/>
      <c r="D43" s="142" t="s">
        <v>134</v>
      </c>
      <c r="E43" s="141" t="s">
        <v>132</v>
      </c>
      <c r="F43" s="140" t="s">
        <v>132</v>
      </c>
      <c r="G43" s="500" t="s">
        <v>122</v>
      </c>
      <c r="H43" s="501"/>
      <c r="I43" s="530"/>
      <c r="J43" s="144"/>
      <c r="K43" s="163"/>
      <c r="L43" s="163"/>
      <c r="M43" s="170"/>
      <c r="N43" s="169"/>
      <c r="O43" s="169"/>
      <c r="P43" s="162"/>
      <c r="Q43" s="126"/>
      <c r="R43" s="126"/>
      <c r="S43" s="128"/>
    </row>
    <row r="44" spans="1:19" s="109" customFormat="1" ht="18" customHeight="1" x14ac:dyDescent="0.25">
      <c r="A44" s="560" t="s">
        <v>137</v>
      </c>
      <c r="B44" s="390">
        <v>12</v>
      </c>
      <c r="C44" s="536">
        <v>3</v>
      </c>
      <c r="D44" s="139" t="s">
        <v>123</v>
      </c>
      <c r="E44" s="138" t="s">
        <v>136</v>
      </c>
      <c r="F44" s="137" t="s">
        <v>48</v>
      </c>
      <c r="G44" s="136">
        <v>2</v>
      </c>
      <c r="H44" s="502"/>
      <c r="I44" s="502"/>
      <c r="J44" s="158"/>
      <c r="K44" s="163"/>
      <c r="L44" s="163"/>
      <c r="M44" s="170"/>
      <c r="N44" s="169"/>
      <c r="O44" s="169"/>
      <c r="P44" s="162"/>
      <c r="Q44" s="126"/>
      <c r="R44" s="126"/>
      <c r="S44" s="168"/>
    </row>
    <row r="45" spans="1:19" s="109" customFormat="1" ht="18" customHeight="1" thickBot="1" x14ac:dyDescent="0.3">
      <c r="A45" s="553"/>
      <c r="B45" s="391"/>
      <c r="C45" s="534"/>
      <c r="D45" s="134" t="s">
        <v>122</v>
      </c>
      <c r="E45" s="133" t="s">
        <v>103</v>
      </c>
      <c r="F45" s="132" t="s">
        <v>48</v>
      </c>
      <c r="G45" s="131"/>
      <c r="H45" s="503"/>
      <c r="I45" s="503"/>
      <c r="J45" s="144"/>
      <c r="K45" s="163"/>
      <c r="L45" s="163"/>
      <c r="M45" s="498" t="s">
        <v>123</v>
      </c>
      <c r="N45" s="499"/>
      <c r="O45" s="499"/>
      <c r="P45" s="162"/>
      <c r="Q45" s="126"/>
      <c r="R45" s="126"/>
      <c r="S45" s="168"/>
    </row>
    <row r="46" spans="1:19" s="109" customFormat="1" ht="18" customHeight="1" x14ac:dyDescent="0.25">
      <c r="A46" s="554"/>
      <c r="B46" s="558"/>
      <c r="C46" s="535"/>
      <c r="D46" s="540"/>
      <c r="E46" s="155"/>
      <c r="F46" s="540"/>
      <c r="G46" s="152"/>
      <c r="H46" s="151"/>
      <c r="I46" s="151"/>
      <c r="J46" s="144"/>
      <c r="K46" s="163"/>
      <c r="L46" s="163"/>
      <c r="M46" s="512" t="s">
        <v>122</v>
      </c>
      <c r="N46" s="501"/>
      <c r="O46" s="501"/>
      <c r="P46" s="162"/>
      <c r="Q46" s="148"/>
      <c r="R46" s="148"/>
      <c r="S46" s="168"/>
    </row>
    <row r="47" spans="1:19" s="109" customFormat="1" ht="18" customHeight="1" thickBot="1" x14ac:dyDescent="0.3">
      <c r="A47" s="555"/>
      <c r="B47" s="417"/>
      <c r="C47" s="419"/>
      <c r="D47" s="541"/>
      <c r="E47" s="153"/>
      <c r="F47" s="541"/>
      <c r="G47" s="152"/>
      <c r="H47" s="151"/>
      <c r="I47" s="151"/>
      <c r="J47" s="158"/>
      <c r="K47" s="163"/>
      <c r="L47" s="163"/>
      <c r="M47" s="149"/>
      <c r="N47" s="502" t="s">
        <v>190</v>
      </c>
      <c r="O47" s="502"/>
      <c r="P47" s="148"/>
      <c r="Q47" s="148"/>
      <c r="R47" s="148"/>
      <c r="S47" s="128"/>
    </row>
    <row r="48" spans="1:19" s="109" customFormat="1" ht="18" customHeight="1" x14ac:dyDescent="0.25">
      <c r="A48" s="550" t="s">
        <v>132</v>
      </c>
      <c r="B48" s="402">
        <v>13</v>
      </c>
      <c r="C48" s="533">
        <v>8</v>
      </c>
      <c r="D48" s="167" t="s">
        <v>109</v>
      </c>
      <c r="E48" s="166" t="s">
        <v>79</v>
      </c>
      <c r="F48" s="165" t="s">
        <v>48</v>
      </c>
      <c r="G48" s="513" t="s">
        <v>109</v>
      </c>
      <c r="H48" s="499"/>
      <c r="I48" s="499"/>
      <c r="J48" s="164"/>
      <c r="K48" s="163"/>
      <c r="L48" s="163"/>
      <c r="M48" s="162"/>
      <c r="N48" s="503"/>
      <c r="O48" s="503"/>
      <c r="P48" s="126"/>
      <c r="Q48" s="126"/>
      <c r="R48" s="126"/>
      <c r="S48" s="128"/>
    </row>
    <row r="49" spans="1:19" s="109" customFormat="1" ht="18" customHeight="1" x14ac:dyDescent="0.25">
      <c r="A49" s="551"/>
      <c r="B49" s="403"/>
      <c r="C49" s="534"/>
      <c r="D49" s="161" t="s">
        <v>114</v>
      </c>
      <c r="E49" s="160" t="s">
        <v>106</v>
      </c>
      <c r="F49" s="159" t="s">
        <v>48</v>
      </c>
      <c r="G49" s="500" t="s">
        <v>114</v>
      </c>
      <c r="H49" s="501"/>
      <c r="I49" s="501"/>
      <c r="J49" s="144"/>
      <c r="K49" s="158"/>
      <c r="L49" s="158"/>
      <c r="M49" s="157"/>
      <c r="N49" s="126"/>
      <c r="O49" s="126"/>
      <c r="P49" s="126"/>
      <c r="Q49" s="126"/>
      <c r="R49" s="126"/>
      <c r="S49" s="128"/>
    </row>
    <row r="50" spans="1:19" s="109" customFormat="1" ht="18" customHeight="1" x14ac:dyDescent="0.25">
      <c r="A50" s="552" t="s">
        <v>132</v>
      </c>
      <c r="B50" s="390">
        <v>14</v>
      </c>
      <c r="C50" s="536" t="s">
        <v>134</v>
      </c>
      <c r="D50" s="139" t="s">
        <v>134</v>
      </c>
      <c r="E50" s="138" t="s">
        <v>132</v>
      </c>
      <c r="F50" s="137" t="s">
        <v>132</v>
      </c>
      <c r="G50" s="136">
        <v>1</v>
      </c>
      <c r="H50" s="502"/>
      <c r="I50" s="531"/>
      <c r="J50" s="158"/>
      <c r="K50" s="158"/>
      <c r="L50" s="158"/>
      <c r="M50" s="157"/>
      <c r="N50" s="126"/>
      <c r="O50" s="126"/>
      <c r="P50" s="126"/>
      <c r="Q50" s="126"/>
      <c r="R50" s="126"/>
      <c r="S50" s="128"/>
    </row>
    <row r="51" spans="1:19" s="109" customFormat="1" ht="18" customHeight="1" thickBot="1" x14ac:dyDescent="0.3">
      <c r="A51" s="553"/>
      <c r="B51" s="391"/>
      <c r="C51" s="537"/>
      <c r="D51" s="134" t="s">
        <v>134</v>
      </c>
      <c r="E51" s="133" t="s">
        <v>132</v>
      </c>
      <c r="F51" s="132" t="s">
        <v>132</v>
      </c>
      <c r="G51" s="152"/>
      <c r="H51" s="503"/>
      <c r="I51" s="539"/>
      <c r="J51" s="509" t="s">
        <v>108</v>
      </c>
      <c r="K51" s="510"/>
      <c r="L51" s="510"/>
      <c r="M51" s="154"/>
      <c r="N51" s="126"/>
      <c r="O51" s="126"/>
      <c r="P51" s="126"/>
      <c r="Q51" s="126"/>
      <c r="R51" s="126"/>
      <c r="S51" s="128"/>
    </row>
    <row r="52" spans="1:19" s="109" customFormat="1" ht="18" customHeight="1" x14ac:dyDescent="0.25">
      <c r="A52" s="554"/>
      <c r="B52" s="558"/>
      <c r="C52" s="535"/>
      <c r="D52" s="540"/>
      <c r="E52" s="155"/>
      <c r="F52" s="540"/>
      <c r="G52" s="152"/>
      <c r="H52" s="151"/>
      <c r="I52" s="150"/>
      <c r="J52" s="358" t="s">
        <v>124</v>
      </c>
      <c r="K52" s="527"/>
      <c r="L52" s="527"/>
      <c r="M52" s="154"/>
      <c r="N52" s="126"/>
      <c r="O52" s="126"/>
      <c r="P52" s="126"/>
      <c r="Q52" s="126"/>
      <c r="R52" s="126"/>
      <c r="S52" s="128"/>
    </row>
    <row r="53" spans="1:19" s="109" customFormat="1" ht="18" customHeight="1" thickBot="1" x14ac:dyDescent="0.3">
      <c r="A53" s="555"/>
      <c r="B53" s="417"/>
      <c r="C53" s="419"/>
      <c r="D53" s="541"/>
      <c r="E53" s="153"/>
      <c r="F53" s="541"/>
      <c r="G53" s="152"/>
      <c r="H53" s="151"/>
      <c r="I53" s="150"/>
      <c r="J53" s="149"/>
      <c r="K53" s="528" t="s">
        <v>232</v>
      </c>
      <c r="L53" s="528"/>
      <c r="N53" s="148"/>
      <c r="O53" s="148"/>
      <c r="P53" s="511" t="s">
        <v>135</v>
      </c>
      <c r="Q53" s="511"/>
      <c r="R53" s="511"/>
      <c r="S53" s="128"/>
    </row>
    <row r="54" spans="1:19" s="109" customFormat="1" ht="18" customHeight="1" x14ac:dyDescent="0.25">
      <c r="A54" s="550" t="s">
        <v>132</v>
      </c>
      <c r="B54" s="402">
        <v>15</v>
      </c>
      <c r="C54" s="533" t="s">
        <v>134</v>
      </c>
      <c r="D54" s="147" t="s">
        <v>134</v>
      </c>
      <c r="E54" s="146" t="s">
        <v>132</v>
      </c>
      <c r="F54" s="145" t="s">
        <v>132</v>
      </c>
      <c r="G54" s="513" t="s">
        <v>108</v>
      </c>
      <c r="H54" s="499"/>
      <c r="I54" s="538"/>
      <c r="J54" s="144"/>
      <c r="K54" s="503"/>
      <c r="L54" s="503"/>
      <c r="M54" s="499" t="s">
        <v>144</v>
      </c>
      <c r="N54" s="499"/>
      <c r="O54" s="499"/>
      <c r="P54" s="143"/>
      <c r="Q54" s="143"/>
      <c r="R54" s="143"/>
      <c r="S54" s="128"/>
    </row>
    <row r="55" spans="1:19" s="109" customFormat="1" ht="18" customHeight="1" x14ac:dyDescent="0.25">
      <c r="A55" s="551"/>
      <c r="B55" s="403"/>
      <c r="C55" s="534"/>
      <c r="D55" s="142" t="s">
        <v>134</v>
      </c>
      <c r="E55" s="141" t="s">
        <v>132</v>
      </c>
      <c r="F55" s="140" t="s">
        <v>132</v>
      </c>
      <c r="G55" s="500" t="s">
        <v>124</v>
      </c>
      <c r="H55" s="501"/>
      <c r="I55" s="530"/>
      <c r="J55" s="122"/>
      <c r="K55" s="130"/>
      <c r="L55" s="130"/>
      <c r="M55" s="501" t="s">
        <v>143</v>
      </c>
      <c r="N55" s="501"/>
      <c r="O55" s="501"/>
      <c r="P55" s="499" t="s">
        <v>108</v>
      </c>
      <c r="Q55" s="499"/>
      <c r="R55" s="499"/>
      <c r="S55" s="128"/>
    </row>
    <row r="56" spans="1:19" s="109" customFormat="1" ht="18" customHeight="1" x14ac:dyDescent="0.25">
      <c r="A56" s="552" t="s">
        <v>133</v>
      </c>
      <c r="B56" s="390">
        <v>16</v>
      </c>
      <c r="C56" s="536">
        <v>2</v>
      </c>
      <c r="D56" s="139" t="s">
        <v>108</v>
      </c>
      <c r="E56" s="138" t="s">
        <v>103</v>
      </c>
      <c r="F56" s="137" t="s">
        <v>48</v>
      </c>
      <c r="G56" s="136">
        <v>2</v>
      </c>
      <c r="H56" s="502"/>
      <c r="I56" s="502"/>
      <c r="J56" s="135"/>
      <c r="K56" s="130"/>
      <c r="L56" s="130"/>
      <c r="M56" s="499" t="s">
        <v>108</v>
      </c>
      <c r="N56" s="499"/>
      <c r="O56" s="499"/>
      <c r="P56" s="512" t="s">
        <v>124</v>
      </c>
      <c r="Q56" s="501"/>
      <c r="R56" s="501"/>
      <c r="S56" s="128"/>
    </row>
    <row r="57" spans="1:19" s="109" customFormat="1" ht="18" customHeight="1" thickBot="1" x14ac:dyDescent="0.3">
      <c r="A57" s="553"/>
      <c r="B57" s="391"/>
      <c r="C57" s="534"/>
      <c r="D57" s="134" t="s">
        <v>124</v>
      </c>
      <c r="E57" s="133" t="s">
        <v>131</v>
      </c>
      <c r="F57" s="132" t="s">
        <v>48</v>
      </c>
      <c r="G57" s="131"/>
      <c r="H57" s="503"/>
      <c r="I57" s="503"/>
      <c r="J57" s="122"/>
      <c r="K57" s="130"/>
      <c r="L57" s="130"/>
      <c r="M57" s="501" t="s">
        <v>124</v>
      </c>
      <c r="N57" s="501"/>
      <c r="O57" s="530"/>
      <c r="P57" s="129"/>
      <c r="Q57" s="529" t="s">
        <v>251</v>
      </c>
      <c r="R57" s="529"/>
      <c r="S57" s="128"/>
    </row>
    <row r="58" spans="1:19" ht="16.5" customHeight="1" x14ac:dyDescent="0.25">
      <c r="D58" s="127"/>
      <c r="E58" s="126"/>
      <c r="F58" s="126"/>
      <c r="G58" s="126"/>
      <c r="H58" s="122"/>
      <c r="I58" s="122"/>
      <c r="J58" s="122"/>
      <c r="K58" s="120"/>
      <c r="L58" s="125"/>
      <c r="M58" s="124"/>
      <c r="N58" s="124"/>
      <c r="O58" s="124"/>
      <c r="P58" s="124"/>
      <c r="Q58" s="503"/>
      <c r="R58" s="503"/>
    </row>
    <row r="59" spans="1:19" x14ac:dyDescent="0.25">
      <c r="D59" s="121"/>
      <c r="E59" s="121"/>
      <c r="F59" s="121"/>
      <c r="G59" s="123"/>
      <c r="H59" s="122"/>
      <c r="I59" s="122"/>
      <c r="J59" s="122"/>
      <c r="K59" s="120"/>
      <c r="L59" s="120"/>
      <c r="M59" s="121"/>
      <c r="N59" s="121"/>
      <c r="O59" s="121"/>
      <c r="P59" s="121"/>
      <c r="Q59" s="121"/>
      <c r="R59" s="120"/>
    </row>
    <row r="60" spans="1:19" s="116" customFormat="1" ht="12" customHeight="1" x14ac:dyDescent="0.25">
      <c r="A60" s="119" t="s">
        <v>10</v>
      </c>
      <c r="B60" s="382" t="s">
        <v>130</v>
      </c>
      <c r="C60" s="382"/>
      <c r="D60" s="382"/>
      <c r="E60" s="290" t="s">
        <v>11</v>
      </c>
      <c r="F60" s="291"/>
      <c r="G60" s="118" t="s">
        <v>10</v>
      </c>
      <c r="H60" s="532" t="s">
        <v>129</v>
      </c>
      <c r="I60" s="532"/>
      <c r="J60" s="117"/>
      <c r="K60" s="382" t="s">
        <v>128</v>
      </c>
      <c r="L60" s="382"/>
      <c r="M60" s="289" t="s">
        <v>12</v>
      </c>
      <c r="N60" s="290"/>
      <c r="O60" s="290"/>
      <c r="P60" s="290"/>
      <c r="Q60" s="290"/>
      <c r="R60" s="291"/>
    </row>
    <row r="61" spans="1:19" ht="12" customHeight="1" x14ac:dyDescent="0.25">
      <c r="A61" s="377">
        <v>1</v>
      </c>
      <c r="B61" s="568" t="s">
        <v>127</v>
      </c>
      <c r="C61" s="568"/>
      <c r="D61" s="568"/>
      <c r="E61" s="563">
        <v>2504</v>
      </c>
      <c r="F61" s="564"/>
      <c r="G61" s="561"/>
      <c r="H61" s="562"/>
      <c r="I61" s="562"/>
      <c r="J61" s="562"/>
      <c r="K61" s="504"/>
      <c r="L61" s="505"/>
      <c r="M61" s="521" t="s">
        <v>126</v>
      </c>
      <c r="N61" s="522"/>
      <c r="O61" s="522"/>
      <c r="P61" s="522"/>
      <c r="Q61" s="522"/>
      <c r="R61" s="523"/>
    </row>
    <row r="62" spans="1:19" ht="12" customHeight="1" x14ac:dyDescent="0.25">
      <c r="A62" s="354"/>
      <c r="B62" s="288" t="s">
        <v>125</v>
      </c>
      <c r="C62" s="288"/>
      <c r="D62" s="288"/>
      <c r="E62" s="565"/>
      <c r="F62" s="566"/>
      <c r="G62" s="514"/>
      <c r="H62" s="508"/>
      <c r="I62" s="508"/>
      <c r="J62" s="508"/>
      <c r="K62" s="506"/>
      <c r="L62" s="507"/>
      <c r="M62" s="524"/>
      <c r="N62" s="525"/>
      <c r="O62" s="525"/>
      <c r="P62" s="525"/>
      <c r="Q62" s="525"/>
      <c r="R62" s="526"/>
    </row>
    <row r="63" spans="1:19" ht="12" customHeight="1" x14ac:dyDescent="0.25">
      <c r="A63" s="567">
        <v>2</v>
      </c>
      <c r="B63" s="288" t="s">
        <v>108</v>
      </c>
      <c r="C63" s="288"/>
      <c r="D63" s="288"/>
      <c r="E63" s="565">
        <v>1846</v>
      </c>
      <c r="F63" s="566"/>
      <c r="G63" s="514"/>
      <c r="H63" s="508"/>
      <c r="I63" s="508"/>
      <c r="J63" s="508"/>
      <c r="K63" s="506"/>
      <c r="L63" s="507"/>
      <c r="M63" s="289" t="s">
        <v>13</v>
      </c>
      <c r="N63" s="290"/>
      <c r="O63" s="291"/>
      <c r="P63" s="289" t="s">
        <v>14</v>
      </c>
      <c r="Q63" s="290"/>
      <c r="R63" s="291"/>
    </row>
    <row r="64" spans="1:19" ht="12" customHeight="1" x14ac:dyDescent="0.25">
      <c r="A64" s="567"/>
      <c r="B64" s="288" t="s">
        <v>124</v>
      </c>
      <c r="C64" s="288"/>
      <c r="D64" s="288"/>
      <c r="E64" s="565"/>
      <c r="F64" s="566"/>
      <c r="G64" s="514"/>
      <c r="H64" s="508"/>
      <c r="I64" s="508"/>
      <c r="J64" s="508"/>
      <c r="K64" s="506"/>
      <c r="L64" s="507"/>
      <c r="M64" s="515">
        <v>45062</v>
      </c>
      <c r="N64" s="516"/>
      <c r="O64" s="517"/>
      <c r="P64" s="518">
        <v>0.8125</v>
      </c>
      <c r="Q64" s="519"/>
      <c r="R64" s="520"/>
    </row>
    <row r="65" spans="1:18" ht="12" customHeight="1" x14ac:dyDescent="0.25">
      <c r="A65" s="567">
        <v>3</v>
      </c>
      <c r="B65" s="288" t="s">
        <v>123</v>
      </c>
      <c r="C65" s="288"/>
      <c r="D65" s="288"/>
      <c r="E65" s="565">
        <v>1253</v>
      </c>
      <c r="F65" s="566"/>
      <c r="G65" s="514"/>
      <c r="H65" s="508"/>
      <c r="I65" s="508"/>
      <c r="J65" s="508"/>
      <c r="K65" s="506"/>
      <c r="L65" s="507"/>
      <c r="M65" s="289" t="s">
        <v>15</v>
      </c>
      <c r="N65" s="290"/>
      <c r="O65" s="290"/>
      <c r="P65" s="290"/>
      <c r="Q65" s="290"/>
      <c r="R65" s="291"/>
    </row>
    <row r="66" spans="1:18" ht="12" customHeight="1" x14ac:dyDescent="0.25">
      <c r="A66" s="567"/>
      <c r="B66" s="288" t="s">
        <v>122</v>
      </c>
      <c r="C66" s="288"/>
      <c r="D66" s="288"/>
      <c r="E66" s="565"/>
      <c r="F66" s="566"/>
      <c r="G66" s="514"/>
      <c r="H66" s="508"/>
      <c r="I66" s="508"/>
      <c r="J66" s="508"/>
      <c r="K66" s="506"/>
      <c r="L66" s="507"/>
      <c r="M66" s="571"/>
      <c r="N66" s="572"/>
      <c r="O66" s="573"/>
      <c r="P66" s="584" t="s">
        <v>56</v>
      </c>
      <c r="Q66" s="585"/>
      <c r="R66" s="586"/>
    </row>
    <row r="67" spans="1:18" ht="12" customHeight="1" x14ac:dyDescent="0.25">
      <c r="A67" s="567">
        <v>4</v>
      </c>
      <c r="B67" s="288" t="s">
        <v>121</v>
      </c>
      <c r="C67" s="288"/>
      <c r="D67" s="288"/>
      <c r="E67" s="565">
        <v>1079</v>
      </c>
      <c r="F67" s="566"/>
      <c r="G67" s="514"/>
      <c r="H67" s="508"/>
      <c r="I67" s="508"/>
      <c r="J67" s="508"/>
      <c r="K67" s="506"/>
      <c r="L67" s="507"/>
      <c r="M67" s="574"/>
      <c r="N67" s="575"/>
      <c r="O67" s="576"/>
      <c r="P67" s="587"/>
      <c r="Q67" s="588"/>
      <c r="R67" s="589"/>
    </row>
    <row r="68" spans="1:18" ht="12" customHeight="1" x14ac:dyDescent="0.25">
      <c r="A68" s="577"/>
      <c r="B68" s="578" t="s">
        <v>120</v>
      </c>
      <c r="C68" s="578"/>
      <c r="D68" s="578"/>
      <c r="E68" s="352"/>
      <c r="F68" s="284"/>
      <c r="G68" s="569"/>
      <c r="H68" s="570"/>
      <c r="I68" s="570"/>
      <c r="J68" s="570"/>
      <c r="K68" s="579"/>
      <c r="L68" s="580"/>
      <c r="M68" s="581" t="s">
        <v>16</v>
      </c>
      <c r="N68" s="582"/>
      <c r="O68" s="583"/>
      <c r="P68" s="283" t="s">
        <v>40</v>
      </c>
      <c r="Q68" s="352"/>
      <c r="R68" s="284"/>
    </row>
    <row r="150" spans="3:3" hidden="1" x14ac:dyDescent="0.25">
      <c r="C150" s="111" t="b">
        <v>0</v>
      </c>
    </row>
    <row r="151" spans="3:3" hidden="1" x14ac:dyDescent="0.25">
      <c r="C151" s="110" t="s">
        <v>119</v>
      </c>
    </row>
    <row r="1000" spans="1:1" ht="100" hidden="1" x14ac:dyDescent="0.25">
      <c r="A1000" s="108" t="s">
        <v>118</v>
      </c>
    </row>
  </sheetData>
  <sheetProtection selectLockedCells="1"/>
  <mergeCells count="234">
    <mergeCell ref="G67:G68"/>
    <mergeCell ref="H68:J68"/>
    <mergeCell ref="M65:R65"/>
    <mergeCell ref="M66:O67"/>
    <mergeCell ref="H65:J65"/>
    <mergeCell ref="H66:J66"/>
    <mergeCell ref="G65:G66"/>
    <mergeCell ref="K65:L65"/>
    <mergeCell ref="A67:A68"/>
    <mergeCell ref="B67:D67"/>
    <mergeCell ref="B68:D68"/>
    <mergeCell ref="E67:F68"/>
    <mergeCell ref="B66:D66"/>
    <mergeCell ref="E65:F66"/>
    <mergeCell ref="B65:D65"/>
    <mergeCell ref="H67:J67"/>
    <mergeCell ref="K67:L67"/>
    <mergeCell ref="K68:L68"/>
    <mergeCell ref="K66:L66"/>
    <mergeCell ref="M68:O68"/>
    <mergeCell ref="P66:R67"/>
    <mergeCell ref="P68:R68"/>
    <mergeCell ref="H61:J61"/>
    <mergeCell ref="B52:B53"/>
    <mergeCell ref="C54:C55"/>
    <mergeCell ref="C52:C53"/>
    <mergeCell ref="E61:F62"/>
    <mergeCell ref="F52:F53"/>
    <mergeCell ref="E63:F64"/>
    <mergeCell ref="A65:A66"/>
    <mergeCell ref="A61:A62"/>
    <mergeCell ref="B60:D60"/>
    <mergeCell ref="E60:F60"/>
    <mergeCell ref="B56:B57"/>
    <mergeCell ref="C56:C57"/>
    <mergeCell ref="A63:A64"/>
    <mergeCell ref="B63:D63"/>
    <mergeCell ref="B64:D64"/>
    <mergeCell ref="B61:D61"/>
    <mergeCell ref="B62:D62"/>
    <mergeCell ref="B54:B55"/>
    <mergeCell ref="H57:I57"/>
    <mergeCell ref="H56:I56"/>
    <mergeCell ref="A56:A57"/>
    <mergeCell ref="A52:A53"/>
    <mergeCell ref="A54:A55"/>
    <mergeCell ref="H50:I50"/>
    <mergeCell ref="D52:D53"/>
    <mergeCell ref="G55:I55"/>
    <mergeCell ref="G54:I54"/>
    <mergeCell ref="F46:F47"/>
    <mergeCell ref="H45:I45"/>
    <mergeCell ref="G48:I48"/>
    <mergeCell ref="G42:I42"/>
    <mergeCell ref="G43:I43"/>
    <mergeCell ref="H51:I51"/>
    <mergeCell ref="B50:B51"/>
    <mergeCell ref="G61:G62"/>
    <mergeCell ref="B48:B49"/>
    <mergeCell ref="C42:C43"/>
    <mergeCell ref="C44:C45"/>
    <mergeCell ref="C48:C49"/>
    <mergeCell ref="C46:C47"/>
    <mergeCell ref="A50:A51"/>
    <mergeCell ref="C50:C51"/>
    <mergeCell ref="A26:A27"/>
    <mergeCell ref="B34:B35"/>
    <mergeCell ref="B32:B33"/>
    <mergeCell ref="C32:C33"/>
    <mergeCell ref="B30:B31"/>
    <mergeCell ref="A46:A47"/>
    <mergeCell ref="A48:A49"/>
    <mergeCell ref="B46:B47"/>
    <mergeCell ref="D46:D47"/>
    <mergeCell ref="A44:A45"/>
    <mergeCell ref="A42:A43"/>
    <mergeCell ref="B44:B45"/>
    <mergeCell ref="B42:B43"/>
    <mergeCell ref="F34:F35"/>
    <mergeCell ref="F28:F29"/>
    <mergeCell ref="B22:B23"/>
    <mergeCell ref="C26:C27"/>
    <mergeCell ref="B40:B41"/>
    <mergeCell ref="C40:C41"/>
    <mergeCell ref="C36:C37"/>
    <mergeCell ref="A36:A37"/>
    <mergeCell ref="D40:D41"/>
    <mergeCell ref="F40:F41"/>
    <mergeCell ref="A28:A29"/>
    <mergeCell ref="B24:B25"/>
    <mergeCell ref="B28:B29"/>
    <mergeCell ref="A24:A25"/>
    <mergeCell ref="B36:B37"/>
    <mergeCell ref="B38:B39"/>
    <mergeCell ref="B26:B27"/>
    <mergeCell ref="A34:A35"/>
    <mergeCell ref="A32:A33"/>
    <mergeCell ref="A40:A41"/>
    <mergeCell ref="A38:A39"/>
    <mergeCell ref="C24:C25"/>
    <mergeCell ref="A30:A31"/>
    <mergeCell ref="D34:D35"/>
    <mergeCell ref="A22:A23"/>
    <mergeCell ref="B20:B21"/>
    <mergeCell ref="A20:A21"/>
    <mergeCell ref="M21:O21"/>
    <mergeCell ref="H21:I21"/>
    <mergeCell ref="N24:O24"/>
    <mergeCell ref="C14:C15"/>
    <mergeCell ref="C16:C17"/>
    <mergeCell ref="H15:I15"/>
    <mergeCell ref="A18:A19"/>
    <mergeCell ref="B16:B17"/>
    <mergeCell ref="B18:B19"/>
    <mergeCell ref="C18:C19"/>
    <mergeCell ref="N20:O20"/>
    <mergeCell ref="C20:C21"/>
    <mergeCell ref="F22:F23"/>
    <mergeCell ref="D22:D23"/>
    <mergeCell ref="A12:A13"/>
    <mergeCell ref="B12:B13"/>
    <mergeCell ref="A14:A15"/>
    <mergeCell ref="A16:A17"/>
    <mergeCell ref="B14:B15"/>
    <mergeCell ref="J15:L15"/>
    <mergeCell ref="F16:F17"/>
    <mergeCell ref="B9:B11"/>
    <mergeCell ref="A9:A11"/>
    <mergeCell ref="F9:F11"/>
    <mergeCell ref="C9:C11"/>
    <mergeCell ref="D9:E11"/>
    <mergeCell ref="C12:C13"/>
    <mergeCell ref="H14:I14"/>
    <mergeCell ref="I10:K10"/>
    <mergeCell ref="I11:K11"/>
    <mergeCell ref="G12:I12"/>
    <mergeCell ref="L10:N10"/>
    <mergeCell ref="G13:I13"/>
    <mergeCell ref="K17:L17"/>
    <mergeCell ref="L11:N11"/>
    <mergeCell ref="J16:L16"/>
    <mergeCell ref="D16:D17"/>
    <mergeCell ref="G5:K5"/>
    <mergeCell ref="G6:K6"/>
    <mergeCell ref="P6:Q6"/>
    <mergeCell ref="L5:O5"/>
    <mergeCell ref="L6:O6"/>
    <mergeCell ref="R10:R11"/>
    <mergeCell ref="A1:R1"/>
    <mergeCell ref="A3:R3"/>
    <mergeCell ref="A4:R4"/>
    <mergeCell ref="A2:R2"/>
    <mergeCell ref="A5:D5"/>
    <mergeCell ref="A6:D6"/>
    <mergeCell ref="O10:Q11"/>
    <mergeCell ref="E5:F5"/>
    <mergeCell ref="E6:F6"/>
    <mergeCell ref="F7:H7"/>
    <mergeCell ref="O7:Q7"/>
    <mergeCell ref="I7:K7"/>
    <mergeCell ref="L7:N7"/>
    <mergeCell ref="P5:Q5"/>
    <mergeCell ref="J27:L27"/>
    <mergeCell ref="J28:L28"/>
    <mergeCell ref="M22:O22"/>
    <mergeCell ref="N23:O23"/>
    <mergeCell ref="C30:C31"/>
    <mergeCell ref="C34:C35"/>
    <mergeCell ref="C38:C39"/>
    <mergeCell ref="G18:I18"/>
    <mergeCell ref="C22:C23"/>
    <mergeCell ref="C28:C29"/>
    <mergeCell ref="H39:I39"/>
    <mergeCell ref="G24:I24"/>
    <mergeCell ref="G19:I19"/>
    <mergeCell ref="G31:I31"/>
    <mergeCell ref="H20:I20"/>
    <mergeCell ref="G30:I30"/>
    <mergeCell ref="K18:L18"/>
    <mergeCell ref="K30:L30"/>
    <mergeCell ref="H32:I32"/>
    <mergeCell ref="G25:I25"/>
    <mergeCell ref="H26:I26"/>
    <mergeCell ref="K29:L29"/>
    <mergeCell ref="H27:I27"/>
    <mergeCell ref="D28:D29"/>
    <mergeCell ref="M61:R61"/>
    <mergeCell ref="M62:R62"/>
    <mergeCell ref="M63:O63"/>
    <mergeCell ref="Q35:R35"/>
    <mergeCell ref="P34:R34"/>
    <mergeCell ref="M60:R60"/>
    <mergeCell ref="K42:L42"/>
    <mergeCell ref="K54:L54"/>
    <mergeCell ref="K41:L41"/>
    <mergeCell ref="J40:L40"/>
    <mergeCell ref="J51:L51"/>
    <mergeCell ref="K53:L53"/>
    <mergeCell ref="J52:L52"/>
    <mergeCell ref="K60:L60"/>
    <mergeCell ref="P55:R55"/>
    <mergeCell ref="P56:R56"/>
    <mergeCell ref="Q57:R57"/>
    <mergeCell ref="M55:O55"/>
    <mergeCell ref="M56:O56"/>
    <mergeCell ref="M57:O57"/>
    <mergeCell ref="H62:J62"/>
    <mergeCell ref="G37:I37"/>
    <mergeCell ref="H38:I38"/>
    <mergeCell ref="H60:I60"/>
    <mergeCell ref="P33:R33"/>
    <mergeCell ref="G49:I49"/>
    <mergeCell ref="H44:I44"/>
    <mergeCell ref="H33:I33"/>
    <mergeCell ref="K61:L61"/>
    <mergeCell ref="K62:L62"/>
    <mergeCell ref="K63:L63"/>
    <mergeCell ref="K64:L64"/>
    <mergeCell ref="H63:J63"/>
    <mergeCell ref="P63:R63"/>
    <mergeCell ref="H64:J64"/>
    <mergeCell ref="Q36:R36"/>
    <mergeCell ref="N48:O48"/>
    <mergeCell ref="J39:L39"/>
    <mergeCell ref="Q58:R58"/>
    <mergeCell ref="P53:R53"/>
    <mergeCell ref="M45:O45"/>
    <mergeCell ref="M54:O54"/>
    <mergeCell ref="M46:O46"/>
    <mergeCell ref="N47:O47"/>
    <mergeCell ref="G36:I36"/>
    <mergeCell ref="G63:G64"/>
    <mergeCell ref="M64:O64"/>
    <mergeCell ref="P64:R64"/>
  </mergeCells>
  <conditionalFormatting sqref="G12:I12 G18:I18 G36:I36 G42:I42 G24:I24 G30:I30 G48:I48 G54:I54">
    <cfRule type="expression" dxfId="155" priority="15" stopIfTrue="1">
      <formula>COUNTIF($B$61:$D$68,G12)&gt;0</formula>
    </cfRule>
    <cfRule type="expression" dxfId="154" priority="16" stopIfTrue="1">
      <formula>LEFT($G12,4)="поб."</formula>
    </cfRule>
  </conditionalFormatting>
  <conditionalFormatting sqref="G13:I13 G19:I19 G37:I37 G43:I43 G25:I25 G31:I31 G49:I49 G55:I55">
    <cfRule type="expression" dxfId="153" priority="17" stopIfTrue="1">
      <formula>COUNTIF($B$61:$D$68,G13)&gt;0</formula>
    </cfRule>
    <cfRule type="expression" dxfId="152" priority="18" stopIfTrue="1">
      <formula>LEFT($G12,4)="поб."</formula>
    </cfRule>
  </conditionalFormatting>
  <conditionalFormatting sqref="E44:E45 E18:E21 E12:E13 E30:E33 E36:E39 E24:E25 E48:E51 E56:E57">
    <cfRule type="expression" dxfId="151" priority="19" stopIfTrue="1">
      <formula>COUNTIF($B$61:$D$68,D12)&gt;0</formula>
    </cfRule>
  </conditionalFormatting>
  <conditionalFormatting sqref="J15:L15 J27:L27 J39:L39 J51:L51">
    <cfRule type="expression" dxfId="150" priority="20" stopIfTrue="1">
      <formula>COUNTIF($B$61:$D$68,J15)&gt;0</formula>
    </cfRule>
    <cfRule type="expression" dxfId="149" priority="21" stopIfTrue="1">
      <formula>LEFT($J15,4)="поб."</formula>
    </cfRule>
  </conditionalFormatting>
  <conditionalFormatting sqref="J16:L16 J28:L28 J40:L40 J52:L52">
    <cfRule type="expression" dxfId="148" priority="22" stopIfTrue="1">
      <formula>COUNTIF($B$61:$D$68,J16)&gt;0</formula>
    </cfRule>
    <cfRule type="expression" dxfId="147" priority="23" stopIfTrue="1">
      <formula>LEFT($J15,4)="поб."</formula>
    </cfRule>
  </conditionalFormatting>
  <conditionalFormatting sqref="M21:O21 M45:O45">
    <cfRule type="expression" dxfId="146" priority="24" stopIfTrue="1">
      <formula>COUNTIF($B$61:$D$68,M21)&gt;0</formula>
    </cfRule>
    <cfRule type="expression" dxfId="145" priority="25" stopIfTrue="1">
      <formula>LEFT($M21,4)="поб."</formula>
    </cfRule>
  </conditionalFormatting>
  <conditionalFormatting sqref="M22:O22 M46:O46">
    <cfRule type="expression" dxfId="144" priority="26" stopIfTrue="1">
      <formula>COUNTIF($B$61:$D$68,M22)&gt;0</formula>
    </cfRule>
    <cfRule type="expression" dxfId="143" priority="27" stopIfTrue="1">
      <formula>LEFT($M21,4)="поб."</formula>
    </cfRule>
  </conditionalFormatting>
  <conditionalFormatting sqref="P33:R33">
    <cfRule type="expression" dxfId="142" priority="28" stopIfTrue="1">
      <formula>COUNTIF($B$61:$D$68,P33)&gt;0</formula>
    </cfRule>
    <cfRule type="expression" dxfId="141" priority="29" stopIfTrue="1">
      <formula>LEFT($P33,4)="поб."</formula>
    </cfRule>
  </conditionalFormatting>
  <conditionalFormatting sqref="P34:R34">
    <cfRule type="expression" dxfId="140" priority="30" stopIfTrue="1">
      <formula>COUNTIF($B$61:$D$68,P34)&gt;0</formula>
    </cfRule>
    <cfRule type="expression" dxfId="139" priority="31" stopIfTrue="1">
      <formula>LEFT($P33,4)="поб."</formula>
    </cfRule>
  </conditionalFormatting>
  <conditionalFormatting sqref="E14 E26:E27 E42:E43 E54:E55">
    <cfRule type="expression" dxfId="138" priority="32" stopIfTrue="1">
      <formula>COUNTIF($M$60:$Q$67,D14)&gt;0</formula>
    </cfRule>
  </conditionalFormatting>
  <conditionalFormatting sqref="E15">
    <cfRule type="expression" dxfId="137" priority="33" stopIfTrue="1">
      <formula>COUNTIF($M$60:$Q$67,D511)&gt;0</formula>
    </cfRule>
  </conditionalFormatting>
  <conditionalFormatting sqref="C14:C15 C18:C21 C26:C27 C30:C33 C36:C39 C42:C43 C48:C51 C54:C55">
    <cfRule type="expression" dxfId="136" priority="34" stopIfTrue="1">
      <formula>AND(COUNTIF($C$11:$C$56,C14)&gt;1,$D14&lt;&gt;"X",$D14&lt;&gt;"Х")</formula>
    </cfRule>
    <cfRule type="expression" dxfId="135" priority="35" stopIfTrue="1">
      <formula>AND(C14&lt;&gt;0,C14&lt;5,C14&lt;&gt;"X",C14&lt;&gt;"Х")</formula>
    </cfRule>
  </conditionalFormatting>
  <conditionalFormatting sqref="D59:I59">
    <cfRule type="expression" dxfId="134" priority="36" stopIfTrue="1">
      <formula>$C$60=TRUE</formula>
    </cfRule>
  </conditionalFormatting>
  <conditionalFormatting sqref="K54:L54 H21:I21 Q36:R36 H51:I51 N24:O24 H33:I33 H39:I39 N48:O48 K18:L18 K30:L30 K42:L42">
    <cfRule type="expression" dxfId="133" priority="37" stopIfTrue="1">
      <formula>$E$231=1</formula>
    </cfRule>
  </conditionalFormatting>
  <conditionalFormatting sqref="M53:R53 P54:R54 Q57:R57 M58:P58">
    <cfRule type="expression" dxfId="132" priority="38" stopIfTrue="1">
      <formula>$C$150</formula>
    </cfRule>
  </conditionalFormatting>
  <conditionalFormatting sqref="D44:D45 D18:D21 D12:D13 D30:D33 D36:D39 D24:D25 D48:D51 D56:D57">
    <cfRule type="expression" dxfId="131" priority="39" stopIfTrue="1">
      <formula>COUNTIF($B$61:$D$68,D12)&gt;0</formula>
    </cfRule>
  </conditionalFormatting>
  <conditionalFormatting sqref="D14:D15 D26:D27 D42:D43 D54:D55">
    <cfRule type="expression" dxfId="130" priority="40" stopIfTrue="1">
      <formula>COUNTIF($M$60:$Q$67,D14)&gt;0</formula>
    </cfRule>
  </conditionalFormatting>
  <conditionalFormatting sqref="A12:A15 A18:A21 A24:A27 A30:A33 A36:A39 A42:A45 A48:A51 A54:A57">
    <cfRule type="expression" dxfId="129" priority="41" stopIfTrue="1">
      <formula>COUNTIF($B$61:$D$68,$D12)&gt;0</formula>
    </cfRule>
  </conditionalFormatting>
  <conditionalFormatting sqref="M55:O55">
    <cfRule type="expression" dxfId="128" priority="42" stopIfTrue="1">
      <formula>$C$150</formula>
    </cfRule>
    <cfRule type="expression" dxfId="127" priority="43" stopIfTrue="1">
      <formula>LEFT($M54,3)="пр."</formula>
    </cfRule>
    <cfRule type="expression" dxfId="126" priority="44" stopIfTrue="1">
      <formula>LEFT($M54,4)="поб."</formula>
    </cfRule>
  </conditionalFormatting>
  <conditionalFormatting sqref="M57:O57">
    <cfRule type="expression" dxfId="125" priority="45" stopIfTrue="1">
      <formula>$C$150</formula>
    </cfRule>
    <cfRule type="expression" dxfId="124" priority="46" stopIfTrue="1">
      <formula>LEFT($M56,3)="пр."</formula>
    </cfRule>
    <cfRule type="expression" dxfId="123" priority="47" stopIfTrue="1">
      <formula>LEFT($M56,4)="поб"</formula>
    </cfRule>
  </conditionalFormatting>
  <conditionalFormatting sqref="P56:R56">
    <cfRule type="expression" dxfId="122" priority="48" stopIfTrue="1">
      <formula>$C$150</formula>
    </cfRule>
    <cfRule type="expression" dxfId="121" priority="49" stopIfTrue="1">
      <formula>LEFT($P55,3)="пр."</formula>
    </cfRule>
    <cfRule type="expression" dxfId="120" priority="50" stopIfTrue="1">
      <formula>LEFT($P55,4)="поб"</formula>
    </cfRule>
  </conditionalFormatting>
  <conditionalFormatting sqref="M54:O54 M56:O56">
    <cfRule type="expression" dxfId="119" priority="51" stopIfTrue="1">
      <formula>$C$150</formula>
    </cfRule>
    <cfRule type="expression" dxfId="118" priority="52" stopIfTrue="1">
      <formula>LEFT($M54,3)="пр."</formula>
    </cfRule>
    <cfRule type="expression" dxfId="117" priority="53" stopIfTrue="1">
      <formula>LEFT($M54,4)="поб."</formula>
    </cfRule>
  </conditionalFormatting>
  <conditionalFormatting sqref="P55:R55">
    <cfRule type="expression" dxfId="116" priority="54" stopIfTrue="1">
      <formula>$C$150</formula>
    </cfRule>
    <cfRule type="expression" dxfId="115" priority="55" stopIfTrue="1">
      <formula>LEFT($P55,3)="пр."</formula>
    </cfRule>
    <cfRule type="expression" dxfId="114" priority="56" stopIfTrue="1">
      <formula>LEFT($P55,4)="поб."</formula>
    </cfRule>
  </conditionalFormatting>
  <conditionalFormatting sqref="Q58:R58">
    <cfRule type="expression" dxfId="113" priority="57" stopIfTrue="1">
      <formula>$C$150</formula>
    </cfRule>
    <cfRule type="expression" dxfId="112" priority="58" stopIfTrue="1">
      <formula>$E$231=1</formula>
    </cfRule>
  </conditionalFormatting>
  <conditionalFormatting sqref="C12:C13">
    <cfRule type="expression" dxfId="111" priority="12">
      <formula>$C12&gt;$C$155</formula>
    </cfRule>
    <cfRule type="expression" dxfId="110" priority="13" stopIfTrue="1">
      <formula>AND(COUNTIF($C$11:$C$56,C12)&gt;1,$C12&lt;&gt;"Х",$C12&lt;&gt;"X")</formula>
    </cfRule>
    <cfRule type="expression" dxfId="109" priority="14" stopIfTrue="1">
      <formula>AND(C12&lt;&gt;0,C12&lt;&gt;1,$C12&lt;&gt;"Х",$C12&lt;&gt;"X")</formula>
    </cfRule>
  </conditionalFormatting>
  <conditionalFormatting sqref="C24:C25">
    <cfRule type="expression" dxfId="108" priority="10" stopIfTrue="1">
      <formula>AND(COUNTIF($C$11:$C$74,C24)&gt;1,$C24&lt;&gt;"Х",$C24&lt;&gt;"X")</formula>
    </cfRule>
    <cfRule type="expression" dxfId="107" priority="11" stopIfTrue="1">
      <formula>AND(C24&lt;&gt;0,OR($C24&gt;4,$C24&lt;3),$C24&lt;&gt;"Х",$C24&lt;&gt;"X")</formula>
    </cfRule>
  </conditionalFormatting>
  <conditionalFormatting sqref="C24:C25">
    <cfRule type="expression" dxfId="106" priority="9">
      <formula>$C24&gt;$C$155</formula>
    </cfRule>
  </conditionalFormatting>
  <conditionalFormatting sqref="C44:C45">
    <cfRule type="expression" dxfId="105" priority="7" stopIfTrue="1">
      <formula>AND(COUNTIF($C$11:$C$74,C44)&gt;1,$C44&lt;&gt;"Х",$C44&lt;&gt;"X")</formula>
    </cfRule>
    <cfRule type="expression" dxfId="104" priority="8" stopIfTrue="1">
      <formula>AND(C44&lt;&gt;0,OR($C44&gt;4,$C44&lt;3),$C44&lt;&gt;"Х",$C44&lt;&gt;"X")</formula>
    </cfRule>
  </conditionalFormatting>
  <conditionalFormatting sqref="C44:C45">
    <cfRule type="expression" dxfId="103" priority="6">
      <formula>$C44&gt;$C$155</formula>
    </cfRule>
  </conditionalFormatting>
  <conditionalFormatting sqref="C56:C57">
    <cfRule type="expression" dxfId="102" priority="3">
      <formula>$C56&gt;$C$155</formula>
    </cfRule>
    <cfRule type="expression" dxfId="101" priority="4" stopIfTrue="1">
      <formula>AND(COUNTIF($C$11:$C$56,C56)&gt;1,$C56&lt;&gt;"Х",$C56&lt;&gt;"X")</formula>
    </cfRule>
    <cfRule type="expression" dxfId="100" priority="5" stopIfTrue="1">
      <formula>AND(C56&lt;&gt;0,C56&lt;&gt;2,$C56&lt;&gt;"Х",$C56&lt;&gt;"X")</formula>
    </cfRule>
  </conditionalFormatting>
  <conditionalFormatting sqref="B61:D68">
    <cfRule type="expression" dxfId="99" priority="1" stopIfTrue="1">
      <formula>COUNTIF($D$12:$D$57,B61)=0</formula>
    </cfRule>
  </conditionalFormatting>
  <conditionalFormatting sqref="E61:F68">
    <cfRule type="expression" dxfId="98" priority="2" stopIfTrue="1">
      <formula>COUNTIF($D$12:$D$57,B61)=0</formula>
    </cfRule>
  </conditionalFormatting>
  <printOptions horizontalCentered="1"/>
  <pageMargins left="0.15748031496062992" right="0.15748031496062992" top="0.51181102362204722" bottom="0.27559055118110237" header="0.15748031496062992" footer="0.19685039370078741"/>
  <pageSetup paperSize="9" scale="72" orientation="portrait" r:id="rId1"/>
  <headerFooter>
    <oddHeader>&amp;L&amp;G&amp;C&amp;"Arial Cyr,полужирный"&amp;12ТУРНИР ПО ВИДУ СПОРТА
"ТЕННИС" (0130002611Я)</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A091A-5283-4644-B307-846398F01C48}">
  <sheetPr>
    <tabColor indexed="45"/>
    <pageSetUpPr fitToPage="1"/>
  </sheetPr>
  <dimension ref="A1:O317"/>
  <sheetViews>
    <sheetView showGridLines="0" zoomScale="115" zoomScaleNormal="115" workbookViewId="0">
      <pane ySplit="10" topLeftCell="A11" activePane="bottomLeft" state="frozen"/>
      <selection activeCell="M56" sqref="M56:O56"/>
      <selection pane="bottomLeft" activeCell="B23" sqref="B23:D23"/>
    </sheetView>
  </sheetViews>
  <sheetFormatPr defaultColWidth="9.1796875" defaultRowHeight="12.5" x14ac:dyDescent="0.25"/>
  <cols>
    <col min="1" max="1" width="7.7265625" style="4" customWidth="1"/>
    <col min="2" max="2" width="12.7265625" style="4" customWidth="1"/>
    <col min="3" max="3" width="24.7265625" style="4" customWidth="1"/>
    <col min="4" max="4" width="16.7265625" style="5" customWidth="1"/>
    <col min="5" max="5" width="12.7265625" style="5" customWidth="1"/>
    <col min="6" max="6" width="15.7265625" style="5" customWidth="1"/>
    <col min="7" max="7" width="18.7265625" style="5" customWidth="1"/>
    <col min="8" max="8" width="10.7265625" style="5" customWidth="1"/>
    <col min="9" max="12" width="9.1796875" style="4"/>
    <col min="13" max="13" width="0" style="4" hidden="1" customWidth="1"/>
    <col min="14" max="16384" width="9.1796875" style="4"/>
  </cols>
  <sheetData>
    <row r="1" spans="1:15" ht="27.65" customHeight="1" x14ac:dyDescent="0.25"/>
    <row r="2" spans="1:15" ht="13" x14ac:dyDescent="0.25">
      <c r="A2" s="493" t="s">
        <v>92</v>
      </c>
      <c r="B2" s="493"/>
      <c r="C2" s="493"/>
      <c r="D2" s="493"/>
      <c r="E2" s="493"/>
      <c r="F2" s="493"/>
      <c r="G2" s="493"/>
      <c r="H2" s="493"/>
      <c r="I2" s="6"/>
      <c r="J2" s="6"/>
      <c r="K2" s="6"/>
      <c r="L2" s="6"/>
      <c r="M2" s="6"/>
      <c r="N2" s="6"/>
      <c r="O2" s="6"/>
    </row>
    <row r="3" spans="1:15" s="8" customFormat="1" ht="10" x14ac:dyDescent="0.2">
      <c r="A3" s="494" t="s">
        <v>0</v>
      </c>
      <c r="B3" s="494"/>
      <c r="C3" s="494"/>
      <c r="D3" s="494"/>
      <c r="E3" s="494"/>
      <c r="F3" s="494"/>
      <c r="G3" s="494"/>
      <c r="H3" s="494"/>
      <c r="I3" s="7"/>
      <c r="J3" s="7"/>
      <c r="K3" s="7"/>
      <c r="L3" s="7"/>
      <c r="M3" s="7"/>
      <c r="N3" s="7"/>
      <c r="O3" s="7"/>
    </row>
    <row r="4" spans="1:15" ht="18" customHeight="1" x14ac:dyDescent="0.25">
      <c r="A4" s="495" t="s">
        <v>261</v>
      </c>
      <c r="B4" s="495"/>
      <c r="C4" s="495"/>
      <c r="D4" s="495"/>
      <c r="E4" s="495"/>
      <c r="F4" s="495"/>
      <c r="G4" s="495"/>
      <c r="H4" s="495"/>
    </row>
    <row r="5" spans="1:15" s="9" customFormat="1" ht="4.5" customHeight="1" x14ac:dyDescent="0.25">
      <c r="C5" s="496"/>
      <c r="D5" s="496"/>
      <c r="E5" s="496"/>
      <c r="F5" s="496"/>
      <c r="G5" s="496"/>
    </row>
    <row r="6" spans="1:15" s="11" customFormat="1" ht="11.5" x14ac:dyDescent="0.25">
      <c r="A6" s="497" t="s">
        <v>1</v>
      </c>
      <c r="B6" s="497"/>
      <c r="C6" s="10" t="s">
        <v>2</v>
      </c>
      <c r="D6" s="10" t="s">
        <v>3</v>
      </c>
      <c r="E6" s="497" t="s">
        <v>4</v>
      </c>
      <c r="F6" s="497"/>
      <c r="G6" s="10" t="s">
        <v>5</v>
      </c>
      <c r="H6" s="10" t="s">
        <v>6</v>
      </c>
    </row>
    <row r="7" spans="1:15" s="14" customFormat="1" ht="20.149999999999999" customHeight="1" x14ac:dyDescent="0.25">
      <c r="A7" s="484" t="s">
        <v>41</v>
      </c>
      <c r="B7" s="484"/>
      <c r="C7" s="12" t="s">
        <v>42</v>
      </c>
      <c r="D7" s="13" t="s">
        <v>20</v>
      </c>
      <c r="E7" s="485" t="s">
        <v>160</v>
      </c>
      <c r="F7" s="486"/>
      <c r="G7" s="12" t="s">
        <v>27</v>
      </c>
      <c r="H7" s="12" t="s">
        <v>19</v>
      </c>
    </row>
    <row r="8" spans="1:15" ht="15" customHeight="1" thickBot="1" x14ac:dyDescent="0.3"/>
    <row r="9" spans="1:15" ht="33.75" customHeight="1" x14ac:dyDescent="0.25">
      <c r="A9" s="487" t="s">
        <v>35</v>
      </c>
      <c r="B9" s="489" t="s">
        <v>36</v>
      </c>
      <c r="C9" s="489"/>
      <c r="D9" s="490"/>
      <c r="E9" s="482" t="s">
        <v>37</v>
      </c>
      <c r="F9" s="482" t="s">
        <v>38</v>
      </c>
      <c r="G9" s="482" t="s">
        <v>44</v>
      </c>
      <c r="H9" s="15" t="s">
        <v>39</v>
      </c>
    </row>
    <row r="10" spans="1:15" s="5" customFormat="1" ht="10.5" customHeight="1" thickBot="1" x14ac:dyDescent="0.3">
      <c r="A10" s="488"/>
      <c r="B10" s="491"/>
      <c r="C10" s="491"/>
      <c r="D10" s="492"/>
      <c r="E10" s="483"/>
      <c r="F10" s="483"/>
      <c r="G10" s="483"/>
      <c r="H10" s="16">
        <v>45078</v>
      </c>
    </row>
    <row r="11" spans="1:15" s="31" customFormat="1" ht="15" customHeight="1" x14ac:dyDescent="0.35">
      <c r="A11" s="468">
        <v>1</v>
      </c>
      <c r="B11" s="473" t="s">
        <v>176</v>
      </c>
      <c r="C11" s="474"/>
      <c r="D11" s="475"/>
      <c r="E11" s="29">
        <v>1793</v>
      </c>
      <c r="F11" s="30">
        <v>38646</v>
      </c>
      <c r="G11" s="29" t="s">
        <v>46</v>
      </c>
      <c r="H11" s="476">
        <v>2504</v>
      </c>
      <c r="M11" t="str">
        <f t="shared" ref="M11:M28" si="0">UPPER(B11)</f>
        <v>КЛИМУК АНГЕЛИНА ВЛАДИМИРОВНА</v>
      </c>
    </row>
    <row r="12" spans="1:15" s="31" customFormat="1" ht="15" customHeight="1" thickBot="1" x14ac:dyDescent="0.4">
      <c r="A12" s="469"/>
      <c r="B12" s="481" t="s">
        <v>175</v>
      </c>
      <c r="C12" s="479"/>
      <c r="D12" s="480"/>
      <c r="E12" s="32">
        <v>1955</v>
      </c>
      <c r="F12" s="33">
        <v>38524</v>
      </c>
      <c r="G12" s="32" t="s">
        <v>46</v>
      </c>
      <c r="H12" s="477"/>
      <c r="M12" t="str">
        <f t="shared" si="0"/>
        <v>ТКАЧЕНКО ЕЛИЗАВЕТА ДМИТРИЕВНА</v>
      </c>
    </row>
    <row r="13" spans="1:15" s="31" customFormat="1" ht="15" customHeight="1" x14ac:dyDescent="0.35">
      <c r="A13" s="468">
        <v>2</v>
      </c>
      <c r="B13" s="473" t="s">
        <v>102</v>
      </c>
      <c r="C13" s="474"/>
      <c r="D13" s="475"/>
      <c r="E13" s="29">
        <v>2790</v>
      </c>
      <c r="F13" s="30">
        <v>40081</v>
      </c>
      <c r="G13" s="29" t="s">
        <v>48</v>
      </c>
      <c r="H13" s="476">
        <v>1846</v>
      </c>
      <c r="M13" t="str">
        <f t="shared" si="0"/>
        <v>ЗАЙЦЕВА АЛИНА ВЛАДИМИРОВНА</v>
      </c>
    </row>
    <row r="14" spans="1:15" s="31" customFormat="1" ht="15" customHeight="1" thickBot="1" x14ac:dyDescent="0.4">
      <c r="A14" s="469"/>
      <c r="B14" s="481" t="s">
        <v>174</v>
      </c>
      <c r="C14" s="479"/>
      <c r="D14" s="480"/>
      <c r="E14" s="32">
        <v>2624</v>
      </c>
      <c r="F14" s="33">
        <v>38706</v>
      </c>
      <c r="G14" s="32" t="s">
        <v>48</v>
      </c>
      <c r="H14" s="477"/>
      <c r="M14" t="str">
        <f t="shared" si="0"/>
        <v>ШАРИПОВА АНАСТАСИЯ РИНАТОВНА</v>
      </c>
    </row>
    <row r="15" spans="1:15" s="31" customFormat="1" ht="15" customHeight="1" x14ac:dyDescent="0.35">
      <c r="A15" s="468">
        <v>3</v>
      </c>
      <c r="B15" s="473" t="s">
        <v>173</v>
      </c>
      <c r="C15" s="474"/>
      <c r="D15" s="475"/>
      <c r="E15" s="29">
        <v>2570</v>
      </c>
      <c r="F15" s="30">
        <v>39781</v>
      </c>
      <c r="G15" s="29" t="s">
        <v>48</v>
      </c>
      <c r="H15" s="476">
        <v>1253</v>
      </c>
      <c r="M15" t="str">
        <f t="shared" si="0"/>
        <v>БОРОДИНА ОЛЕСЯ ДМИТРИЕВНА</v>
      </c>
    </row>
    <row r="16" spans="1:15" s="31" customFormat="1" ht="15" customHeight="1" thickBot="1" x14ac:dyDescent="0.4">
      <c r="A16" s="469"/>
      <c r="B16" s="481" t="s">
        <v>172</v>
      </c>
      <c r="C16" s="479"/>
      <c r="D16" s="480"/>
      <c r="E16" s="32">
        <v>1959</v>
      </c>
      <c r="F16" s="33">
        <v>38940</v>
      </c>
      <c r="G16" s="32" t="s">
        <v>48</v>
      </c>
      <c r="H16" s="477"/>
      <c r="M16" t="str">
        <f t="shared" si="0"/>
        <v>КОЛЧИНА АНГЕЛИНА ВАДИМОВНА</v>
      </c>
    </row>
    <row r="17" spans="1:13" s="31" customFormat="1" ht="15" customHeight="1" x14ac:dyDescent="0.35">
      <c r="A17" s="468">
        <v>4</v>
      </c>
      <c r="B17" s="473" t="s">
        <v>171</v>
      </c>
      <c r="C17" s="474"/>
      <c r="D17" s="475"/>
      <c r="E17" s="29">
        <v>2850</v>
      </c>
      <c r="F17" s="30">
        <v>39467</v>
      </c>
      <c r="G17" s="29" t="s">
        <v>46</v>
      </c>
      <c r="H17" s="476">
        <v>1079</v>
      </c>
      <c r="M17" t="str">
        <f t="shared" si="0"/>
        <v>РОДИНА СОФИЯ АЛЕКСАНДРОВНА</v>
      </c>
    </row>
    <row r="18" spans="1:13" s="31" customFormat="1" ht="15" customHeight="1" thickBot="1" x14ac:dyDescent="0.4">
      <c r="A18" s="469"/>
      <c r="B18" s="481" t="s">
        <v>170</v>
      </c>
      <c r="C18" s="479"/>
      <c r="D18" s="480"/>
      <c r="E18" s="32">
        <v>2557</v>
      </c>
      <c r="F18" s="33">
        <v>39707</v>
      </c>
      <c r="G18" s="32" t="s">
        <v>48</v>
      </c>
      <c r="H18" s="477"/>
      <c r="M18" t="str">
        <f t="shared" si="0"/>
        <v>ТАРАСОВА СОФЬЯ СЕРГЕЕВНА</v>
      </c>
    </row>
    <row r="19" spans="1:13" s="31" customFormat="1" ht="15" customHeight="1" x14ac:dyDescent="0.35">
      <c r="A19" s="468">
        <v>5</v>
      </c>
      <c r="B19" s="473" t="s">
        <v>169</v>
      </c>
      <c r="C19" s="474"/>
      <c r="D19" s="475"/>
      <c r="E19" s="29">
        <v>2578</v>
      </c>
      <c r="F19" s="30">
        <v>39752</v>
      </c>
      <c r="G19" s="29" t="s">
        <v>48</v>
      </c>
      <c r="H19" s="476">
        <v>712</v>
      </c>
      <c r="M19" t="str">
        <f t="shared" si="0"/>
        <v>СЕНЦОВА КИРА МИХАЙЛОВНА</v>
      </c>
    </row>
    <row r="20" spans="1:13" s="31" customFormat="1" ht="15" customHeight="1" thickBot="1" x14ac:dyDescent="0.4">
      <c r="A20" s="469"/>
      <c r="B20" s="478" t="s">
        <v>168</v>
      </c>
      <c r="C20" s="479"/>
      <c r="D20" s="480"/>
      <c r="E20" s="32">
        <v>2628</v>
      </c>
      <c r="F20" s="33">
        <v>39587</v>
      </c>
      <c r="G20" s="32" t="s">
        <v>48</v>
      </c>
      <c r="H20" s="477"/>
      <c r="M20" t="str">
        <f t="shared" si="0"/>
        <v>ЩЕРБИНИНА ПОЛИНА АНТОНОВНА</v>
      </c>
    </row>
    <row r="21" spans="1:13" s="31" customFormat="1" ht="15" customHeight="1" x14ac:dyDescent="0.35">
      <c r="A21" s="468">
        <v>6</v>
      </c>
      <c r="B21" s="473" t="s">
        <v>167</v>
      </c>
      <c r="C21" s="474"/>
      <c r="D21" s="475"/>
      <c r="E21" s="29">
        <v>1940</v>
      </c>
      <c r="F21" s="30">
        <v>38431</v>
      </c>
      <c r="G21" s="29" t="s">
        <v>46</v>
      </c>
      <c r="H21" s="476">
        <v>648.5</v>
      </c>
      <c r="M21" t="str">
        <f t="shared" si="0"/>
        <v>ЛОБАНОВА АНАСТАСИЯ АНДРЕЕВНА</v>
      </c>
    </row>
    <row r="22" spans="1:13" s="31" customFormat="1" ht="15" customHeight="1" thickBot="1" x14ac:dyDescent="0.4">
      <c r="A22" s="469"/>
      <c r="B22" s="481" t="s">
        <v>166</v>
      </c>
      <c r="C22" s="479"/>
      <c r="D22" s="480"/>
      <c r="E22" s="32">
        <v>1792</v>
      </c>
      <c r="F22" s="33">
        <v>38458</v>
      </c>
      <c r="G22" s="32" t="s">
        <v>46</v>
      </c>
      <c r="H22" s="477"/>
      <c r="M22" t="str">
        <f t="shared" si="0"/>
        <v>ТРАЧУК МАРИЯ ОЛЕГОВНА</v>
      </c>
    </row>
    <row r="23" spans="1:13" s="31" customFormat="1" ht="15" customHeight="1" x14ac:dyDescent="0.35">
      <c r="A23" s="468">
        <v>7</v>
      </c>
      <c r="B23" s="473" t="s">
        <v>165</v>
      </c>
      <c r="C23" s="474"/>
      <c r="D23" s="475"/>
      <c r="E23" s="29">
        <v>2976</v>
      </c>
      <c r="F23" s="30">
        <v>39730</v>
      </c>
      <c r="G23" s="29" t="s">
        <v>46</v>
      </c>
      <c r="H23" s="476">
        <v>424</v>
      </c>
      <c r="M23" t="str">
        <f t="shared" si="0"/>
        <v>ОШКИНА АЛИСА АНДРЕЕВНА</v>
      </c>
    </row>
    <row r="24" spans="1:13" s="31" customFormat="1" ht="15" customHeight="1" thickBot="1" x14ac:dyDescent="0.4">
      <c r="A24" s="469"/>
      <c r="B24" s="481" t="s">
        <v>164</v>
      </c>
      <c r="C24" s="479"/>
      <c r="D24" s="480"/>
      <c r="E24" s="32">
        <v>2753</v>
      </c>
      <c r="F24" s="33">
        <v>39638</v>
      </c>
      <c r="G24" s="32" t="s">
        <v>48</v>
      </c>
      <c r="H24" s="477"/>
      <c r="M24" t="str">
        <f t="shared" si="0"/>
        <v>ТИГИНА АНАСТАСИЯ ОЛЕГОВНА</v>
      </c>
    </row>
    <row r="25" spans="1:13" s="31" customFormat="1" ht="15" customHeight="1" x14ac:dyDescent="0.35">
      <c r="A25" s="468">
        <v>8</v>
      </c>
      <c r="B25" s="473" t="s">
        <v>101</v>
      </c>
      <c r="C25" s="474"/>
      <c r="D25" s="475"/>
      <c r="E25" s="29">
        <v>2935</v>
      </c>
      <c r="F25" s="30">
        <v>39859</v>
      </c>
      <c r="G25" s="29" t="s">
        <v>48</v>
      </c>
      <c r="H25" s="476">
        <v>137</v>
      </c>
      <c r="M25" t="str">
        <f t="shared" si="0"/>
        <v>КОТЯКОВА СОФЬЯ АНДРЕЕВНА</v>
      </c>
    </row>
    <row r="26" spans="1:13" s="31" customFormat="1" ht="15" customHeight="1" thickBot="1" x14ac:dyDescent="0.4">
      <c r="A26" s="469"/>
      <c r="B26" s="481" t="s">
        <v>95</v>
      </c>
      <c r="C26" s="479"/>
      <c r="D26" s="480"/>
      <c r="E26" s="32">
        <v>2934</v>
      </c>
      <c r="F26" s="33">
        <v>40168</v>
      </c>
      <c r="G26" s="32" t="s">
        <v>48</v>
      </c>
      <c r="H26" s="477"/>
      <c r="M26" t="str">
        <f t="shared" si="0"/>
        <v>ЧУМАЧЕНКО КИРА ИГОРЕВНА</v>
      </c>
    </row>
    <row r="27" spans="1:13" s="31" customFormat="1" ht="15" customHeight="1" x14ac:dyDescent="0.35">
      <c r="A27" s="468">
        <v>9</v>
      </c>
      <c r="B27" s="473" t="s">
        <v>96</v>
      </c>
      <c r="C27" s="474"/>
      <c r="D27" s="475"/>
      <c r="E27" s="29">
        <v>3004</v>
      </c>
      <c r="F27" s="30">
        <v>40033</v>
      </c>
      <c r="G27" s="29" t="s">
        <v>48</v>
      </c>
      <c r="H27" s="476">
        <v>40</v>
      </c>
      <c r="M27" t="str">
        <f t="shared" si="0"/>
        <v>ДЕРБИЛОВА АЛИСА ДЕНИСОВНА</v>
      </c>
    </row>
    <row r="28" spans="1:13" s="31" customFormat="1" ht="15" customHeight="1" thickBot="1" x14ac:dyDescent="0.4">
      <c r="A28" s="469"/>
      <c r="B28" s="481" t="s">
        <v>163</v>
      </c>
      <c r="C28" s="479"/>
      <c r="D28" s="480"/>
      <c r="E28" s="32">
        <v>3000</v>
      </c>
      <c r="F28" s="33">
        <v>39938</v>
      </c>
      <c r="G28" s="32" t="s">
        <v>48</v>
      </c>
      <c r="H28" s="477"/>
      <c r="M28" t="str">
        <f t="shared" si="0"/>
        <v>РОМАНОВСКАЯ ОЛЕСЯ АНДРЕЕВНА</v>
      </c>
    </row>
    <row r="29" spans="1:13" s="19" customFormat="1" ht="10.5" hidden="1" customHeight="1" x14ac:dyDescent="0.25">
      <c r="A29" s="468">
        <v>10</v>
      </c>
      <c r="B29" s="453"/>
      <c r="C29" s="454"/>
      <c r="D29" s="455"/>
      <c r="E29" s="17"/>
      <c r="F29" s="18"/>
      <c r="G29" s="17"/>
      <c r="H29" s="456"/>
    </row>
    <row r="30" spans="1:13" s="19" customFormat="1" ht="10.5" hidden="1" customHeight="1" thickBot="1" x14ac:dyDescent="0.3">
      <c r="A30" s="469"/>
      <c r="B30" s="461"/>
      <c r="C30" s="459"/>
      <c r="D30" s="460"/>
      <c r="E30" s="20"/>
      <c r="F30" s="21"/>
      <c r="G30" s="20"/>
      <c r="H30" s="457"/>
    </row>
    <row r="31" spans="1:13" s="19" customFormat="1" ht="10.5" hidden="1" customHeight="1" x14ac:dyDescent="0.25">
      <c r="A31" s="468">
        <v>11</v>
      </c>
      <c r="B31" s="453"/>
      <c r="C31" s="454"/>
      <c r="D31" s="455"/>
      <c r="E31" s="17"/>
      <c r="F31" s="18"/>
      <c r="G31" s="17"/>
      <c r="H31" s="456"/>
    </row>
    <row r="32" spans="1:13" s="19" customFormat="1" ht="10.5" hidden="1" customHeight="1" thickBot="1" x14ac:dyDescent="0.3">
      <c r="A32" s="469"/>
      <c r="B32" s="461"/>
      <c r="C32" s="459"/>
      <c r="D32" s="460"/>
      <c r="E32" s="20"/>
      <c r="F32" s="21"/>
      <c r="G32" s="20"/>
      <c r="H32" s="457"/>
    </row>
    <row r="33" spans="1:8" s="19" customFormat="1" ht="10.5" hidden="1" customHeight="1" x14ac:dyDescent="0.25">
      <c r="A33" s="468">
        <v>12</v>
      </c>
      <c r="B33" s="453"/>
      <c r="C33" s="454"/>
      <c r="D33" s="455"/>
      <c r="E33" s="17"/>
      <c r="F33" s="18"/>
      <c r="G33" s="17"/>
      <c r="H33" s="456"/>
    </row>
    <row r="34" spans="1:8" s="19" customFormat="1" ht="10.5" hidden="1" customHeight="1" thickBot="1" x14ac:dyDescent="0.3">
      <c r="A34" s="469"/>
      <c r="B34" s="461"/>
      <c r="C34" s="459"/>
      <c r="D34" s="460"/>
      <c r="E34" s="20"/>
      <c r="F34" s="21"/>
      <c r="G34" s="20"/>
      <c r="H34" s="457"/>
    </row>
    <row r="35" spans="1:8" s="19" customFormat="1" ht="10.5" hidden="1" customHeight="1" x14ac:dyDescent="0.25">
      <c r="A35" s="468">
        <v>13</v>
      </c>
      <c r="B35" s="453"/>
      <c r="C35" s="454"/>
      <c r="D35" s="455"/>
      <c r="E35" s="17"/>
      <c r="F35" s="18"/>
      <c r="G35" s="17"/>
      <c r="H35" s="456"/>
    </row>
    <row r="36" spans="1:8" s="19" customFormat="1" ht="10.5" hidden="1" customHeight="1" thickBot="1" x14ac:dyDescent="0.3">
      <c r="A36" s="469"/>
      <c r="B36" s="461"/>
      <c r="C36" s="459"/>
      <c r="D36" s="460"/>
      <c r="E36" s="20"/>
      <c r="F36" s="21"/>
      <c r="G36" s="20"/>
      <c r="H36" s="457"/>
    </row>
    <row r="37" spans="1:8" s="19" customFormat="1" ht="10.5" hidden="1" customHeight="1" x14ac:dyDescent="0.25">
      <c r="A37" s="468">
        <v>14</v>
      </c>
      <c r="B37" s="453"/>
      <c r="C37" s="454"/>
      <c r="D37" s="455"/>
      <c r="E37" s="17"/>
      <c r="F37" s="18"/>
      <c r="G37" s="17"/>
      <c r="H37" s="456"/>
    </row>
    <row r="38" spans="1:8" s="19" customFormat="1" ht="10.5" hidden="1" customHeight="1" thickBot="1" x14ac:dyDescent="0.3">
      <c r="A38" s="469"/>
      <c r="B38" s="461"/>
      <c r="C38" s="459"/>
      <c r="D38" s="460"/>
      <c r="E38" s="20"/>
      <c r="F38" s="21"/>
      <c r="G38" s="20"/>
      <c r="H38" s="457"/>
    </row>
    <row r="39" spans="1:8" s="19" customFormat="1" ht="10.5" hidden="1" customHeight="1" x14ac:dyDescent="0.25">
      <c r="A39" s="468">
        <v>15</v>
      </c>
      <c r="B39" s="453"/>
      <c r="C39" s="454"/>
      <c r="D39" s="455"/>
      <c r="E39" s="17"/>
      <c r="F39" s="18"/>
      <c r="G39" s="17"/>
      <c r="H39" s="456"/>
    </row>
    <row r="40" spans="1:8" s="19" customFormat="1" ht="10.5" hidden="1" customHeight="1" thickBot="1" x14ac:dyDescent="0.3">
      <c r="A40" s="469"/>
      <c r="B40" s="461"/>
      <c r="C40" s="459"/>
      <c r="D40" s="460"/>
      <c r="E40" s="20"/>
      <c r="F40" s="21"/>
      <c r="G40" s="20"/>
      <c r="H40" s="457"/>
    </row>
    <row r="41" spans="1:8" s="19" customFormat="1" ht="10.5" hidden="1" customHeight="1" x14ac:dyDescent="0.25">
      <c r="A41" s="468">
        <v>16</v>
      </c>
      <c r="B41" s="453"/>
      <c r="C41" s="454"/>
      <c r="D41" s="455"/>
      <c r="E41" s="17"/>
      <c r="F41" s="18"/>
      <c r="G41" s="17"/>
      <c r="H41" s="456"/>
    </row>
    <row r="42" spans="1:8" s="19" customFormat="1" ht="10.5" hidden="1" customHeight="1" thickBot="1" x14ac:dyDescent="0.3">
      <c r="A42" s="469"/>
      <c r="B42" s="461"/>
      <c r="C42" s="459"/>
      <c r="D42" s="460"/>
      <c r="E42" s="20"/>
      <c r="F42" s="21"/>
      <c r="G42" s="20"/>
      <c r="H42" s="457"/>
    </row>
    <row r="43" spans="1:8" s="19" customFormat="1" ht="10.5" hidden="1" customHeight="1" x14ac:dyDescent="0.25">
      <c r="A43" s="468">
        <v>17</v>
      </c>
      <c r="B43" s="453"/>
      <c r="C43" s="454"/>
      <c r="D43" s="455"/>
      <c r="E43" s="17"/>
      <c r="F43" s="18"/>
      <c r="G43" s="17"/>
      <c r="H43" s="456"/>
    </row>
    <row r="44" spans="1:8" s="19" customFormat="1" ht="10.5" hidden="1" customHeight="1" thickBot="1" x14ac:dyDescent="0.3">
      <c r="A44" s="469"/>
      <c r="B44" s="461"/>
      <c r="C44" s="459"/>
      <c r="D44" s="460"/>
      <c r="E44" s="20"/>
      <c r="F44" s="21"/>
      <c r="G44" s="20"/>
      <c r="H44" s="457"/>
    </row>
    <row r="45" spans="1:8" s="19" customFormat="1" ht="10.5" hidden="1" customHeight="1" x14ac:dyDescent="0.25">
      <c r="A45" s="468">
        <v>18</v>
      </c>
      <c r="B45" s="453"/>
      <c r="C45" s="454"/>
      <c r="D45" s="455"/>
      <c r="E45" s="17"/>
      <c r="F45" s="18"/>
      <c r="G45" s="17"/>
      <c r="H45" s="456"/>
    </row>
    <row r="46" spans="1:8" s="19" customFormat="1" ht="10.5" hidden="1" customHeight="1" thickBot="1" x14ac:dyDescent="0.3">
      <c r="A46" s="469"/>
      <c r="B46" s="461"/>
      <c r="C46" s="459"/>
      <c r="D46" s="460"/>
      <c r="E46" s="20"/>
      <c r="F46" s="21"/>
      <c r="G46" s="20"/>
      <c r="H46" s="457"/>
    </row>
    <row r="47" spans="1:8" s="19" customFormat="1" ht="10.5" hidden="1" customHeight="1" x14ac:dyDescent="0.25">
      <c r="A47" s="468">
        <v>19</v>
      </c>
      <c r="B47" s="453"/>
      <c r="C47" s="454"/>
      <c r="D47" s="455"/>
      <c r="E47" s="17"/>
      <c r="F47" s="18"/>
      <c r="G47" s="17"/>
      <c r="H47" s="456"/>
    </row>
    <row r="48" spans="1:8" s="19" customFormat="1" ht="10.5" hidden="1" customHeight="1" thickBot="1" x14ac:dyDescent="0.3">
      <c r="A48" s="469"/>
      <c r="B48" s="461"/>
      <c r="C48" s="459"/>
      <c r="D48" s="460"/>
      <c r="E48" s="20"/>
      <c r="F48" s="21"/>
      <c r="G48" s="20"/>
      <c r="H48" s="457"/>
    </row>
    <row r="49" spans="1:8" s="19" customFormat="1" ht="10.5" hidden="1" customHeight="1" x14ac:dyDescent="0.25">
      <c r="A49" s="468">
        <v>20</v>
      </c>
      <c r="B49" s="453"/>
      <c r="C49" s="454"/>
      <c r="D49" s="455"/>
      <c r="E49" s="17"/>
      <c r="F49" s="18"/>
      <c r="G49" s="17"/>
      <c r="H49" s="456"/>
    </row>
    <row r="50" spans="1:8" s="19" customFormat="1" ht="10.5" hidden="1" customHeight="1" thickBot="1" x14ac:dyDescent="0.3">
      <c r="A50" s="469"/>
      <c r="B50" s="461"/>
      <c r="C50" s="459"/>
      <c r="D50" s="460"/>
      <c r="E50" s="20"/>
      <c r="F50" s="21"/>
      <c r="G50" s="20"/>
      <c r="H50" s="457"/>
    </row>
    <row r="51" spans="1:8" s="19" customFormat="1" ht="10.5" hidden="1" customHeight="1" x14ac:dyDescent="0.25">
      <c r="A51" s="468">
        <v>21</v>
      </c>
      <c r="B51" s="453"/>
      <c r="C51" s="454"/>
      <c r="D51" s="455"/>
      <c r="E51" s="17"/>
      <c r="F51" s="18"/>
      <c r="G51" s="17"/>
      <c r="H51" s="456"/>
    </row>
    <row r="52" spans="1:8" s="19" customFormat="1" ht="10.5" hidden="1" customHeight="1" thickBot="1" x14ac:dyDescent="0.3">
      <c r="A52" s="469"/>
      <c r="B52" s="461"/>
      <c r="C52" s="459"/>
      <c r="D52" s="460"/>
      <c r="E52" s="20"/>
      <c r="F52" s="21"/>
      <c r="G52" s="20"/>
      <c r="H52" s="457"/>
    </row>
    <row r="53" spans="1:8" s="19" customFormat="1" ht="10.5" hidden="1" customHeight="1" x14ac:dyDescent="0.25">
      <c r="A53" s="468">
        <v>22</v>
      </c>
      <c r="B53" s="453"/>
      <c r="C53" s="454"/>
      <c r="D53" s="455"/>
      <c r="E53" s="17"/>
      <c r="F53" s="18"/>
      <c r="G53" s="17"/>
      <c r="H53" s="456"/>
    </row>
    <row r="54" spans="1:8" s="19" customFormat="1" ht="10.5" hidden="1" customHeight="1" thickBot="1" x14ac:dyDescent="0.3">
      <c r="A54" s="469"/>
      <c r="B54" s="461"/>
      <c r="C54" s="459"/>
      <c r="D54" s="460"/>
      <c r="E54" s="20"/>
      <c r="F54" s="21"/>
      <c r="G54" s="20"/>
      <c r="H54" s="457"/>
    </row>
    <row r="55" spans="1:8" s="19" customFormat="1" ht="10.5" hidden="1" customHeight="1" x14ac:dyDescent="0.25">
      <c r="A55" s="468">
        <v>23</v>
      </c>
      <c r="B55" s="453"/>
      <c r="C55" s="454"/>
      <c r="D55" s="455"/>
      <c r="E55" s="17"/>
      <c r="F55" s="18"/>
      <c r="G55" s="17"/>
      <c r="H55" s="456"/>
    </row>
    <row r="56" spans="1:8" s="19" customFormat="1" ht="10.5" hidden="1" customHeight="1" thickBot="1" x14ac:dyDescent="0.3">
      <c r="A56" s="469"/>
      <c r="B56" s="461"/>
      <c r="C56" s="459"/>
      <c r="D56" s="460"/>
      <c r="E56" s="20"/>
      <c r="F56" s="21"/>
      <c r="G56" s="20"/>
      <c r="H56" s="457"/>
    </row>
    <row r="57" spans="1:8" s="19" customFormat="1" ht="10.5" hidden="1" customHeight="1" x14ac:dyDescent="0.25">
      <c r="A57" s="468">
        <v>24</v>
      </c>
      <c r="B57" s="453"/>
      <c r="C57" s="454"/>
      <c r="D57" s="455"/>
      <c r="E57" s="17"/>
      <c r="F57" s="18"/>
      <c r="G57" s="17"/>
      <c r="H57" s="456"/>
    </row>
    <row r="58" spans="1:8" s="19" customFormat="1" ht="10.5" hidden="1" customHeight="1" thickBot="1" x14ac:dyDescent="0.3">
      <c r="A58" s="469"/>
      <c r="B58" s="461"/>
      <c r="C58" s="459"/>
      <c r="D58" s="460"/>
      <c r="E58" s="20"/>
      <c r="F58" s="21"/>
      <c r="G58" s="20"/>
      <c r="H58" s="457"/>
    </row>
    <row r="59" spans="1:8" s="19" customFormat="1" ht="10.5" hidden="1" customHeight="1" x14ac:dyDescent="0.25">
      <c r="A59" s="468">
        <v>25</v>
      </c>
      <c r="B59" s="470"/>
      <c r="C59" s="470"/>
      <c r="D59" s="471"/>
      <c r="E59" s="17"/>
      <c r="F59" s="17"/>
      <c r="G59" s="17"/>
      <c r="H59" s="456"/>
    </row>
    <row r="60" spans="1:8" s="19" customFormat="1" ht="10.5" hidden="1" customHeight="1" thickBot="1" x14ac:dyDescent="0.3">
      <c r="A60" s="469"/>
      <c r="B60" s="458"/>
      <c r="C60" s="458"/>
      <c r="D60" s="472"/>
      <c r="E60" s="20"/>
      <c r="F60" s="20"/>
      <c r="G60" s="20"/>
      <c r="H60" s="457"/>
    </row>
    <row r="61" spans="1:8" s="19" customFormat="1" ht="10.5" hidden="1" customHeight="1" x14ac:dyDescent="0.25">
      <c r="A61" s="468">
        <v>26</v>
      </c>
      <c r="B61" s="470"/>
      <c r="C61" s="470"/>
      <c r="D61" s="471"/>
      <c r="E61" s="17"/>
      <c r="F61" s="17"/>
      <c r="G61" s="17"/>
      <c r="H61" s="456"/>
    </row>
    <row r="62" spans="1:8" s="19" customFormat="1" ht="10.5" hidden="1" customHeight="1" thickBot="1" x14ac:dyDescent="0.3">
      <c r="A62" s="469"/>
      <c r="B62" s="458"/>
      <c r="C62" s="458"/>
      <c r="D62" s="472"/>
      <c r="E62" s="20"/>
      <c r="F62" s="20"/>
      <c r="G62" s="20"/>
      <c r="H62" s="457"/>
    </row>
    <row r="63" spans="1:8" s="19" customFormat="1" ht="10.5" hidden="1" customHeight="1" x14ac:dyDescent="0.25">
      <c r="A63" s="468">
        <v>27</v>
      </c>
      <c r="B63" s="470"/>
      <c r="C63" s="470"/>
      <c r="D63" s="471"/>
      <c r="E63" s="17"/>
      <c r="F63" s="17"/>
      <c r="G63" s="17"/>
      <c r="H63" s="456"/>
    </row>
    <row r="64" spans="1:8" s="19" customFormat="1" ht="10.5" hidden="1" customHeight="1" thickBot="1" x14ac:dyDescent="0.3">
      <c r="A64" s="469"/>
      <c r="B64" s="458"/>
      <c r="C64" s="458"/>
      <c r="D64" s="472"/>
      <c r="E64" s="20"/>
      <c r="F64" s="20"/>
      <c r="G64" s="20"/>
      <c r="H64" s="457"/>
    </row>
    <row r="65" spans="1:8" s="19" customFormat="1" ht="10.5" hidden="1" customHeight="1" x14ac:dyDescent="0.25">
      <c r="A65" s="468">
        <v>28</v>
      </c>
      <c r="B65" s="470"/>
      <c r="C65" s="470"/>
      <c r="D65" s="471"/>
      <c r="E65" s="17"/>
      <c r="F65" s="17"/>
      <c r="G65" s="17"/>
      <c r="H65" s="456"/>
    </row>
    <row r="66" spans="1:8" s="19" customFormat="1" ht="10.5" hidden="1" customHeight="1" thickBot="1" x14ac:dyDescent="0.3">
      <c r="A66" s="469"/>
      <c r="B66" s="458"/>
      <c r="C66" s="458"/>
      <c r="D66" s="472"/>
      <c r="E66" s="20"/>
      <c r="F66" s="20"/>
      <c r="G66" s="20"/>
      <c r="H66" s="457"/>
    </row>
    <row r="67" spans="1:8" s="19" customFormat="1" ht="10.5" hidden="1" customHeight="1" x14ac:dyDescent="0.25">
      <c r="A67" s="468">
        <v>29</v>
      </c>
      <c r="B67" s="470"/>
      <c r="C67" s="470"/>
      <c r="D67" s="471"/>
      <c r="E67" s="17"/>
      <c r="F67" s="17"/>
      <c r="G67" s="17"/>
      <c r="H67" s="456"/>
    </row>
    <row r="68" spans="1:8" s="19" customFormat="1" ht="10.5" hidden="1" customHeight="1" thickBot="1" x14ac:dyDescent="0.3">
      <c r="A68" s="469"/>
      <c r="B68" s="458"/>
      <c r="C68" s="458"/>
      <c r="D68" s="472"/>
      <c r="E68" s="20"/>
      <c r="F68" s="20"/>
      <c r="G68" s="20"/>
      <c r="H68" s="457"/>
    </row>
    <row r="69" spans="1:8" s="19" customFormat="1" ht="10.5" hidden="1" customHeight="1" x14ac:dyDescent="0.25">
      <c r="A69" s="468">
        <v>30</v>
      </c>
      <c r="B69" s="470"/>
      <c r="C69" s="470"/>
      <c r="D69" s="471"/>
      <c r="E69" s="17"/>
      <c r="F69" s="17"/>
      <c r="G69" s="17"/>
      <c r="H69" s="456"/>
    </row>
    <row r="70" spans="1:8" s="19" customFormat="1" ht="10.5" hidden="1" customHeight="1" thickBot="1" x14ac:dyDescent="0.3">
      <c r="A70" s="469"/>
      <c r="B70" s="458"/>
      <c r="C70" s="458"/>
      <c r="D70" s="472"/>
      <c r="E70" s="20"/>
      <c r="F70" s="20"/>
      <c r="G70" s="20"/>
      <c r="H70" s="457"/>
    </row>
    <row r="71" spans="1:8" s="19" customFormat="1" ht="10.5" hidden="1" customHeight="1" x14ac:dyDescent="0.25">
      <c r="A71" s="468">
        <v>31</v>
      </c>
      <c r="B71" s="470"/>
      <c r="C71" s="470"/>
      <c r="D71" s="471"/>
      <c r="E71" s="17"/>
      <c r="F71" s="17"/>
      <c r="G71" s="17"/>
      <c r="H71" s="456"/>
    </row>
    <row r="72" spans="1:8" s="19" customFormat="1" ht="10.5" hidden="1" customHeight="1" thickBot="1" x14ac:dyDescent="0.3">
      <c r="A72" s="469"/>
      <c r="B72" s="458"/>
      <c r="C72" s="458"/>
      <c r="D72" s="472"/>
      <c r="E72" s="20"/>
      <c r="F72" s="20"/>
      <c r="G72" s="20"/>
      <c r="H72" s="457"/>
    </row>
    <row r="73" spans="1:8" s="19" customFormat="1" ht="10.5" hidden="1" customHeight="1" x14ac:dyDescent="0.25">
      <c r="A73" s="468">
        <v>32</v>
      </c>
      <c r="B73" s="470"/>
      <c r="C73" s="470"/>
      <c r="D73" s="471"/>
      <c r="E73" s="17"/>
      <c r="F73" s="17"/>
      <c r="G73" s="17"/>
      <c r="H73" s="456"/>
    </row>
    <row r="74" spans="1:8" s="19" customFormat="1" ht="10.5" hidden="1" customHeight="1" thickBot="1" x14ac:dyDescent="0.3">
      <c r="A74" s="469"/>
      <c r="B74" s="458"/>
      <c r="C74" s="458"/>
      <c r="D74" s="472"/>
      <c r="E74" s="20"/>
      <c r="F74" s="20"/>
      <c r="G74" s="20"/>
      <c r="H74" s="457"/>
    </row>
    <row r="75" spans="1:8" s="19" customFormat="1" ht="10.5" hidden="1" customHeight="1" x14ac:dyDescent="0.25">
      <c r="A75" s="468">
        <v>33</v>
      </c>
      <c r="B75" s="470"/>
      <c r="C75" s="470"/>
      <c r="D75" s="471"/>
      <c r="E75" s="17"/>
      <c r="F75" s="17"/>
      <c r="G75" s="17"/>
      <c r="H75" s="456"/>
    </row>
    <row r="76" spans="1:8" s="19" customFormat="1" ht="10.5" hidden="1" customHeight="1" thickBot="1" x14ac:dyDescent="0.3">
      <c r="A76" s="469"/>
      <c r="B76" s="458"/>
      <c r="C76" s="458"/>
      <c r="D76" s="472"/>
      <c r="E76" s="20"/>
      <c r="F76" s="20"/>
      <c r="G76" s="20"/>
      <c r="H76" s="457"/>
    </row>
    <row r="77" spans="1:8" s="19" customFormat="1" ht="10.5" hidden="1" customHeight="1" x14ac:dyDescent="0.25">
      <c r="A77" s="468">
        <v>34</v>
      </c>
      <c r="B77" s="470"/>
      <c r="C77" s="470"/>
      <c r="D77" s="471"/>
      <c r="E77" s="17"/>
      <c r="F77" s="17"/>
      <c r="G77" s="17"/>
      <c r="H77" s="456"/>
    </row>
    <row r="78" spans="1:8" s="19" customFormat="1" ht="10.5" hidden="1" customHeight="1" thickBot="1" x14ac:dyDescent="0.3">
      <c r="A78" s="469"/>
      <c r="B78" s="458"/>
      <c r="C78" s="458"/>
      <c r="D78" s="472"/>
      <c r="E78" s="20"/>
      <c r="F78" s="20"/>
      <c r="G78" s="20"/>
      <c r="H78" s="457"/>
    </row>
    <row r="79" spans="1:8" s="19" customFormat="1" ht="10.5" hidden="1" customHeight="1" x14ac:dyDescent="0.25">
      <c r="A79" s="468">
        <v>35</v>
      </c>
      <c r="B79" s="470"/>
      <c r="C79" s="470"/>
      <c r="D79" s="471"/>
      <c r="E79" s="17"/>
      <c r="F79" s="17"/>
      <c r="G79" s="17"/>
      <c r="H79" s="456"/>
    </row>
    <row r="80" spans="1:8" s="19" customFormat="1" ht="10.5" hidden="1" customHeight="1" thickBot="1" x14ac:dyDescent="0.3">
      <c r="A80" s="469"/>
      <c r="B80" s="458"/>
      <c r="C80" s="458"/>
      <c r="D80" s="472"/>
      <c r="E80" s="20"/>
      <c r="F80" s="20"/>
      <c r="G80" s="20"/>
      <c r="H80" s="457"/>
    </row>
    <row r="81" spans="1:11" s="19" customFormat="1" ht="10.5" hidden="1" customHeight="1" x14ac:dyDescent="0.25">
      <c r="A81" s="468">
        <v>36</v>
      </c>
      <c r="B81" s="470"/>
      <c r="C81" s="470"/>
      <c r="D81" s="471"/>
      <c r="E81" s="17"/>
      <c r="F81" s="17"/>
      <c r="G81" s="17"/>
      <c r="H81" s="456"/>
    </row>
    <row r="82" spans="1:11" s="19" customFormat="1" ht="10.5" hidden="1" customHeight="1" thickBot="1" x14ac:dyDescent="0.3">
      <c r="A82" s="469"/>
      <c r="B82" s="458"/>
      <c r="C82" s="458"/>
      <c r="D82" s="472"/>
      <c r="E82" s="20"/>
      <c r="F82" s="20"/>
      <c r="G82" s="20"/>
      <c r="H82" s="457"/>
    </row>
    <row r="83" spans="1:11" s="19" customFormat="1" ht="10.5" hidden="1" customHeight="1" x14ac:dyDescent="0.25">
      <c r="A83" s="468">
        <v>37</v>
      </c>
      <c r="B83" s="470"/>
      <c r="C83" s="470"/>
      <c r="D83" s="471"/>
      <c r="E83" s="17"/>
      <c r="F83" s="17"/>
      <c r="G83" s="17"/>
      <c r="H83" s="456"/>
    </row>
    <row r="84" spans="1:11" s="19" customFormat="1" ht="10.5" hidden="1" customHeight="1" thickBot="1" x14ac:dyDescent="0.3">
      <c r="A84" s="469"/>
      <c r="B84" s="458"/>
      <c r="C84" s="458"/>
      <c r="D84" s="472"/>
      <c r="E84" s="20"/>
      <c r="F84" s="20"/>
      <c r="G84" s="20"/>
      <c r="H84" s="457"/>
    </row>
    <row r="85" spans="1:11" s="19" customFormat="1" ht="10.5" hidden="1" customHeight="1" x14ac:dyDescent="0.25">
      <c r="A85" s="468">
        <v>38</v>
      </c>
      <c r="B85" s="470"/>
      <c r="C85" s="470"/>
      <c r="D85" s="471"/>
      <c r="E85" s="17"/>
      <c r="F85" s="17"/>
      <c r="G85" s="17"/>
      <c r="H85" s="456"/>
    </row>
    <row r="86" spans="1:11" s="19" customFormat="1" ht="10.5" hidden="1" customHeight="1" thickBot="1" x14ac:dyDescent="0.3">
      <c r="A86" s="469"/>
      <c r="B86" s="458"/>
      <c r="C86" s="458"/>
      <c r="D86" s="472"/>
      <c r="E86" s="20"/>
      <c r="F86" s="20"/>
      <c r="G86" s="20"/>
      <c r="H86" s="457"/>
    </row>
    <row r="87" spans="1:11" s="19" customFormat="1" ht="10.5" hidden="1" customHeight="1" x14ac:dyDescent="0.25">
      <c r="A87" s="468">
        <v>39</v>
      </c>
      <c r="B87" s="470"/>
      <c r="C87" s="470"/>
      <c r="D87" s="471"/>
      <c r="E87" s="17"/>
      <c r="F87" s="17"/>
      <c r="G87" s="17"/>
      <c r="H87" s="456"/>
    </row>
    <row r="88" spans="1:11" s="19" customFormat="1" ht="10.5" hidden="1" customHeight="1" thickBot="1" x14ac:dyDescent="0.3">
      <c r="A88" s="469"/>
      <c r="B88" s="458"/>
      <c r="C88" s="458"/>
      <c r="D88" s="472"/>
      <c r="E88" s="20"/>
      <c r="F88" s="20"/>
      <c r="G88" s="20"/>
      <c r="H88" s="457"/>
    </row>
    <row r="89" spans="1:11" s="19" customFormat="1" ht="10.5" hidden="1" customHeight="1" x14ac:dyDescent="0.25">
      <c r="A89" s="468">
        <v>40</v>
      </c>
      <c r="B89" s="470"/>
      <c r="C89" s="470"/>
      <c r="D89" s="471"/>
      <c r="E89" s="17"/>
      <c r="F89" s="17"/>
      <c r="G89" s="17"/>
      <c r="H89" s="456"/>
    </row>
    <row r="90" spans="1:11" s="19" customFormat="1" ht="10.5" hidden="1" customHeight="1" thickBot="1" x14ac:dyDescent="0.3">
      <c r="A90" s="469"/>
      <c r="B90" s="458"/>
      <c r="C90" s="458"/>
      <c r="D90" s="472"/>
      <c r="E90" s="20"/>
      <c r="F90" s="20"/>
      <c r="G90" s="20"/>
      <c r="H90" s="457"/>
    </row>
    <row r="91" spans="1:11" x14ac:dyDescent="0.25">
      <c r="A91" s="34"/>
      <c r="B91" s="22"/>
    </row>
    <row r="92" spans="1:11" s="1" customFormat="1" ht="10.15" customHeight="1" x14ac:dyDescent="0.25">
      <c r="B92" s="2"/>
      <c r="C92" s="2"/>
      <c r="D92" s="2"/>
      <c r="E92" s="462" t="s">
        <v>15</v>
      </c>
      <c r="F92" s="462"/>
      <c r="G92" s="462"/>
      <c r="H92" s="462"/>
      <c r="I92" s="2"/>
      <c r="J92" s="2"/>
      <c r="K92" s="2"/>
    </row>
    <row r="93" spans="1:11" s="1" customFormat="1" ht="10.15" customHeight="1" x14ac:dyDescent="0.25">
      <c r="A93" s="2"/>
      <c r="B93" s="2"/>
      <c r="C93" s="2"/>
      <c r="D93" s="2"/>
      <c r="E93" s="463"/>
      <c r="F93" s="463"/>
      <c r="G93" s="465" t="s">
        <v>56</v>
      </c>
      <c r="H93" s="465"/>
      <c r="I93" s="23"/>
      <c r="J93" s="23"/>
      <c r="K93" s="23"/>
    </row>
    <row r="94" spans="1:11" s="1" customFormat="1" ht="10.15" customHeight="1" x14ac:dyDescent="0.25">
      <c r="A94" s="2"/>
      <c r="B94" s="2"/>
      <c r="C94" s="2"/>
      <c r="D94" s="2"/>
      <c r="E94" s="464"/>
      <c r="F94" s="464"/>
      <c r="G94" s="466"/>
      <c r="H94" s="466"/>
      <c r="I94" s="23"/>
      <c r="J94" s="23"/>
      <c r="K94" s="23"/>
    </row>
    <row r="95" spans="1:11" s="1" customFormat="1" ht="10.15" customHeight="1" x14ac:dyDescent="0.25">
      <c r="B95" s="24"/>
      <c r="C95" s="24"/>
      <c r="D95" s="24"/>
      <c r="E95" s="467" t="s">
        <v>16</v>
      </c>
      <c r="F95" s="467"/>
      <c r="G95" s="283" t="s">
        <v>40</v>
      </c>
      <c r="H95" s="284"/>
      <c r="I95" s="24"/>
      <c r="J95" s="24"/>
      <c r="K95" s="24"/>
    </row>
    <row r="96" spans="1:11" ht="12.75" customHeight="1" x14ac:dyDescent="0.25">
      <c r="A96" s="25"/>
      <c r="B96" s="25"/>
      <c r="C96" s="25"/>
      <c r="D96" s="26"/>
      <c r="E96" s="26"/>
      <c r="F96" s="26"/>
      <c r="G96" s="26"/>
      <c r="H96" s="26"/>
    </row>
    <row r="97" spans="1:15" x14ac:dyDescent="0.25">
      <c r="A97" s="452"/>
      <c r="B97" s="452"/>
      <c r="C97" s="452"/>
      <c r="D97" s="452"/>
      <c r="E97" s="452"/>
      <c r="F97" s="452"/>
      <c r="G97" s="452"/>
      <c r="H97" s="452"/>
    </row>
    <row r="98" spans="1:15" x14ac:dyDescent="0.25">
      <c r="A98" s="452"/>
      <c r="B98" s="452"/>
      <c r="C98" s="452"/>
      <c r="D98" s="452"/>
      <c r="E98" s="452"/>
      <c r="F98" s="452"/>
      <c r="G98" s="452"/>
      <c r="H98" s="452"/>
    </row>
    <row r="100" spans="1:15" s="5" customFormat="1" x14ac:dyDescent="0.25">
      <c r="A100" s="27"/>
      <c r="B100" s="27"/>
      <c r="C100" s="4"/>
      <c r="I100" s="4"/>
      <c r="J100" s="4"/>
      <c r="K100" s="4"/>
      <c r="L100" s="4"/>
      <c r="M100" s="4"/>
      <c r="N100" s="4"/>
      <c r="O100" s="4"/>
    </row>
    <row r="101" spans="1:15" s="5" customFormat="1" x14ac:dyDescent="0.25">
      <c r="A101" s="27"/>
      <c r="B101" s="27"/>
      <c r="C101" s="4"/>
      <c r="I101" s="4"/>
      <c r="J101" s="4"/>
      <c r="K101" s="4"/>
      <c r="L101" s="4"/>
      <c r="M101" s="4"/>
      <c r="N101" s="4"/>
      <c r="O101" s="4"/>
    </row>
    <row r="102" spans="1:15" s="5" customFormat="1" x14ac:dyDescent="0.25">
      <c r="A102" s="27"/>
      <c r="B102" s="27"/>
      <c r="C102" s="4"/>
      <c r="I102" s="4"/>
      <c r="J102" s="4"/>
      <c r="K102" s="4"/>
      <c r="L102" s="4"/>
      <c r="M102" s="4"/>
      <c r="N102" s="4"/>
      <c r="O102" s="4"/>
    </row>
    <row r="103" spans="1:15" s="5" customFormat="1" x14ac:dyDescent="0.25">
      <c r="A103" s="27"/>
      <c r="B103" s="27"/>
      <c r="C103" s="4"/>
      <c r="I103" s="4"/>
      <c r="J103" s="4"/>
      <c r="K103" s="4"/>
      <c r="L103" s="4"/>
      <c r="M103" s="4"/>
      <c r="N103" s="4"/>
      <c r="O103" s="4"/>
    </row>
    <row r="104" spans="1:15" s="5" customFormat="1" x14ac:dyDescent="0.25">
      <c r="A104" s="27"/>
      <c r="B104" s="27"/>
      <c r="C104" s="4"/>
      <c r="I104" s="4"/>
      <c r="J104" s="4"/>
      <c r="K104" s="4"/>
      <c r="L104" s="4"/>
      <c r="M104" s="4"/>
      <c r="N104" s="4"/>
      <c r="O104" s="4"/>
    </row>
    <row r="105" spans="1:15" s="5" customFormat="1" x14ac:dyDescent="0.25">
      <c r="A105" s="27"/>
      <c r="B105" s="27"/>
      <c r="C105" s="4"/>
      <c r="I105" s="4"/>
      <c r="J105" s="4"/>
      <c r="K105" s="4"/>
      <c r="L105" s="4"/>
      <c r="M105" s="4"/>
      <c r="N105" s="4"/>
      <c r="O105" s="4"/>
    </row>
    <row r="106" spans="1:15" s="5" customFormat="1" x14ac:dyDescent="0.25">
      <c r="A106" s="27"/>
      <c r="B106" s="27"/>
      <c r="C106" s="4"/>
      <c r="I106" s="4"/>
      <c r="J106" s="4"/>
      <c r="K106" s="4"/>
      <c r="L106" s="4"/>
      <c r="M106" s="4"/>
      <c r="N106" s="4"/>
      <c r="O106" s="4"/>
    </row>
    <row r="107" spans="1:15" s="5" customFormat="1" hidden="1" x14ac:dyDescent="0.25">
      <c r="A107" s="27"/>
      <c r="B107" s="28">
        <v>18</v>
      </c>
      <c r="C107" s="4"/>
      <c r="I107" s="4"/>
      <c r="J107" s="4"/>
      <c r="K107" s="4"/>
      <c r="L107" s="4"/>
      <c r="M107" s="4"/>
      <c r="N107" s="4"/>
      <c r="O107" s="4"/>
    </row>
    <row r="108" spans="1:15" s="5" customFormat="1" x14ac:dyDescent="0.25">
      <c r="A108" s="27"/>
      <c r="B108" s="27"/>
      <c r="C108" s="4"/>
      <c r="I108" s="4"/>
      <c r="J108" s="4"/>
      <c r="K108" s="4"/>
      <c r="L108" s="4"/>
      <c r="M108" s="4"/>
      <c r="N108" s="4"/>
      <c r="O108" s="4"/>
    </row>
    <row r="109" spans="1:15" s="5" customFormat="1" x14ac:dyDescent="0.25">
      <c r="A109" s="27"/>
      <c r="B109" s="27"/>
      <c r="C109" s="4"/>
      <c r="I109" s="4"/>
      <c r="J109" s="4"/>
      <c r="K109" s="4"/>
      <c r="L109" s="4"/>
      <c r="M109" s="4"/>
      <c r="N109" s="4"/>
      <c r="O109" s="4"/>
    </row>
    <row r="110" spans="1:15" s="5" customFormat="1" x14ac:dyDescent="0.25">
      <c r="A110" s="27"/>
      <c r="B110" s="27"/>
      <c r="C110" s="4"/>
      <c r="I110" s="4"/>
      <c r="J110" s="4"/>
      <c r="K110" s="4"/>
      <c r="L110" s="4"/>
      <c r="M110" s="4"/>
      <c r="N110" s="4"/>
      <c r="O110" s="4"/>
    </row>
    <row r="111" spans="1:15" s="5" customFormat="1" x14ac:dyDescent="0.25">
      <c r="A111" s="27"/>
      <c r="B111" s="27"/>
      <c r="C111" s="4"/>
      <c r="I111" s="4"/>
      <c r="J111" s="4"/>
      <c r="K111" s="4"/>
      <c r="L111" s="4"/>
      <c r="M111" s="4"/>
      <c r="N111" s="4"/>
      <c r="O111" s="4"/>
    </row>
    <row r="112" spans="1:15" s="5" customFormat="1" x14ac:dyDescent="0.25">
      <c r="A112" s="27"/>
      <c r="B112" s="27"/>
      <c r="C112" s="4"/>
      <c r="I112" s="4"/>
      <c r="J112" s="4"/>
      <c r="K112" s="4"/>
      <c r="L112" s="4"/>
      <c r="M112" s="4"/>
      <c r="N112" s="4"/>
      <c r="O112" s="4"/>
    </row>
    <row r="113" spans="1:15" s="5" customFormat="1" x14ac:dyDescent="0.25">
      <c r="A113" s="27"/>
      <c r="B113" s="27"/>
      <c r="C113" s="4"/>
      <c r="I113" s="4"/>
      <c r="J113" s="4"/>
      <c r="K113" s="4"/>
      <c r="L113" s="4"/>
      <c r="M113" s="4"/>
      <c r="N113" s="4"/>
      <c r="O113" s="4"/>
    </row>
    <row r="114" spans="1:15" s="5" customFormat="1" x14ac:dyDescent="0.25">
      <c r="A114" s="27"/>
      <c r="B114" s="27"/>
      <c r="C114" s="4"/>
      <c r="I114" s="4"/>
      <c r="J114" s="4"/>
      <c r="K114" s="4"/>
      <c r="L114" s="4"/>
      <c r="M114" s="4"/>
      <c r="N114" s="4"/>
      <c r="O114" s="4"/>
    </row>
    <row r="115" spans="1:15" s="5" customFormat="1" x14ac:dyDescent="0.25">
      <c r="A115" s="27"/>
      <c r="B115" s="27"/>
      <c r="C115" s="4"/>
      <c r="I115" s="4"/>
      <c r="J115" s="4"/>
      <c r="K115" s="4"/>
      <c r="L115" s="4"/>
      <c r="M115" s="4"/>
      <c r="N115" s="4"/>
      <c r="O115" s="4"/>
    </row>
    <row r="116" spans="1:15" s="5" customFormat="1" x14ac:dyDescent="0.25">
      <c r="A116" s="27"/>
      <c r="B116" s="27"/>
      <c r="C116" s="4"/>
      <c r="I116" s="4"/>
      <c r="J116" s="4"/>
      <c r="K116" s="4"/>
      <c r="L116" s="4"/>
      <c r="M116" s="4"/>
      <c r="N116" s="4"/>
      <c r="O116" s="4"/>
    </row>
    <row r="117" spans="1:15" s="5" customFormat="1" x14ac:dyDescent="0.25">
      <c r="A117" s="27"/>
      <c r="B117" s="27"/>
      <c r="C117" s="4"/>
      <c r="I117" s="4"/>
      <c r="J117" s="4"/>
      <c r="K117" s="4"/>
      <c r="L117" s="4"/>
      <c r="M117" s="4"/>
      <c r="N117" s="4"/>
      <c r="O117" s="4"/>
    </row>
    <row r="118" spans="1:15" s="5" customFormat="1" x14ac:dyDescent="0.25">
      <c r="A118" s="27"/>
      <c r="B118" s="27"/>
      <c r="C118" s="4"/>
      <c r="I118" s="4"/>
      <c r="J118" s="4"/>
      <c r="K118" s="4"/>
      <c r="L118" s="4"/>
      <c r="M118" s="4"/>
      <c r="N118" s="4"/>
      <c r="O118" s="4"/>
    </row>
    <row r="119" spans="1:15" s="5" customFormat="1" x14ac:dyDescent="0.25">
      <c r="A119" s="27"/>
      <c r="B119" s="27"/>
      <c r="C119" s="4"/>
      <c r="I119" s="4"/>
      <c r="J119" s="4"/>
      <c r="K119" s="4"/>
      <c r="L119" s="4"/>
      <c r="M119" s="4"/>
      <c r="N119" s="4"/>
      <c r="O119" s="4"/>
    </row>
    <row r="120" spans="1:15" s="5" customFormat="1" x14ac:dyDescent="0.25">
      <c r="A120" s="27"/>
      <c r="B120" s="27"/>
      <c r="C120" s="4"/>
      <c r="I120" s="4"/>
      <c r="J120" s="4"/>
      <c r="K120" s="4"/>
      <c r="L120" s="4"/>
      <c r="M120" s="4"/>
      <c r="N120" s="4"/>
      <c r="O120" s="4"/>
    </row>
    <row r="121" spans="1:15" s="5" customFormat="1" x14ac:dyDescent="0.25">
      <c r="A121" s="27"/>
      <c r="B121" s="27"/>
      <c r="C121" s="4"/>
      <c r="I121" s="4"/>
      <c r="J121" s="4"/>
      <c r="K121" s="4"/>
      <c r="L121" s="4"/>
      <c r="M121" s="4"/>
      <c r="N121" s="4"/>
      <c r="O121" s="4"/>
    </row>
    <row r="122" spans="1:15" s="5" customFormat="1" x14ac:dyDescent="0.25">
      <c r="A122" s="27"/>
      <c r="B122" s="27"/>
      <c r="C122" s="4"/>
      <c r="I122" s="4"/>
      <c r="J122" s="4"/>
      <c r="K122" s="4"/>
      <c r="L122" s="4"/>
      <c r="M122" s="4"/>
      <c r="N122" s="4"/>
      <c r="O122" s="4"/>
    </row>
    <row r="123" spans="1:15" s="5" customFormat="1" x14ac:dyDescent="0.25">
      <c r="A123" s="27"/>
      <c r="B123" s="27"/>
      <c r="C123" s="4"/>
      <c r="I123" s="4"/>
      <c r="J123" s="4"/>
      <c r="K123" s="4"/>
      <c r="L123" s="4"/>
      <c r="M123" s="4"/>
      <c r="N123" s="4"/>
      <c r="O123" s="4"/>
    </row>
    <row r="124" spans="1:15" s="5" customFormat="1" x14ac:dyDescent="0.25">
      <c r="A124" s="27"/>
      <c r="B124" s="27"/>
      <c r="C124" s="4"/>
      <c r="I124" s="4"/>
      <c r="J124" s="4"/>
      <c r="K124" s="4"/>
      <c r="L124" s="4"/>
      <c r="M124" s="4"/>
      <c r="N124" s="4"/>
      <c r="O124" s="4"/>
    </row>
    <row r="125" spans="1:15" s="5" customFormat="1" x14ac:dyDescent="0.25">
      <c r="A125" s="27"/>
      <c r="B125" s="27"/>
      <c r="C125" s="4"/>
      <c r="I125" s="4"/>
      <c r="J125" s="4"/>
      <c r="K125" s="4"/>
      <c r="L125" s="4"/>
      <c r="M125" s="4"/>
      <c r="N125" s="4"/>
      <c r="O125" s="4"/>
    </row>
    <row r="126" spans="1:15" s="5" customFormat="1" x14ac:dyDescent="0.25">
      <c r="A126" s="27"/>
      <c r="B126" s="27"/>
      <c r="C126" s="4"/>
      <c r="I126" s="4"/>
      <c r="J126" s="4"/>
      <c r="K126" s="4"/>
      <c r="L126" s="4"/>
      <c r="M126" s="4"/>
      <c r="N126" s="4"/>
      <c r="O126" s="4"/>
    </row>
    <row r="127" spans="1:15" s="5" customFormat="1" x14ac:dyDescent="0.25">
      <c r="A127" s="27"/>
      <c r="B127" s="27"/>
      <c r="C127" s="4"/>
      <c r="I127" s="4"/>
      <c r="J127" s="4"/>
      <c r="K127" s="4"/>
      <c r="L127" s="4"/>
      <c r="M127" s="4"/>
      <c r="N127" s="4"/>
      <c r="O127" s="4"/>
    </row>
    <row r="128" spans="1:15" s="5" customFormat="1" x14ac:dyDescent="0.25">
      <c r="A128" s="27"/>
      <c r="B128" s="27"/>
      <c r="C128" s="4"/>
      <c r="I128" s="4"/>
      <c r="J128" s="4"/>
      <c r="K128" s="4"/>
      <c r="L128" s="4"/>
      <c r="M128" s="4"/>
      <c r="N128" s="4"/>
      <c r="O128" s="4"/>
    </row>
    <row r="129" spans="1:15" s="5" customFormat="1" x14ac:dyDescent="0.25">
      <c r="A129" s="27"/>
      <c r="B129" s="27"/>
      <c r="C129" s="4"/>
      <c r="I129" s="4"/>
      <c r="J129" s="4"/>
      <c r="K129" s="4"/>
      <c r="L129" s="4"/>
      <c r="M129" s="4"/>
      <c r="N129" s="4"/>
      <c r="O129" s="4"/>
    </row>
    <row r="130" spans="1:15" s="5" customFormat="1" x14ac:dyDescent="0.25">
      <c r="A130" s="27"/>
      <c r="B130" s="27"/>
      <c r="C130" s="4"/>
      <c r="I130" s="4"/>
      <c r="J130" s="4"/>
      <c r="K130" s="4"/>
      <c r="L130" s="4"/>
      <c r="M130" s="4"/>
      <c r="N130" s="4"/>
      <c r="O130" s="4"/>
    </row>
    <row r="131" spans="1:15" s="5" customFormat="1" x14ac:dyDescent="0.25">
      <c r="A131" s="27"/>
      <c r="B131" s="27"/>
      <c r="C131" s="4"/>
      <c r="I131" s="4"/>
      <c r="J131" s="4"/>
      <c r="K131" s="4"/>
      <c r="L131" s="4"/>
      <c r="M131" s="4"/>
      <c r="N131" s="4"/>
      <c r="O131" s="4"/>
    </row>
    <row r="132" spans="1:15" s="5" customFormat="1" x14ac:dyDescent="0.25">
      <c r="A132" s="27"/>
      <c r="B132" s="27"/>
      <c r="C132" s="4"/>
      <c r="I132" s="4"/>
      <c r="J132" s="4"/>
      <c r="K132" s="4"/>
      <c r="L132" s="4"/>
      <c r="M132" s="4"/>
      <c r="N132" s="4"/>
      <c r="O132" s="4"/>
    </row>
    <row r="133" spans="1:15" s="5" customFormat="1" x14ac:dyDescent="0.25">
      <c r="A133" s="27"/>
      <c r="B133" s="27"/>
      <c r="C133" s="4"/>
      <c r="I133" s="4"/>
      <c r="J133" s="4"/>
      <c r="K133" s="4"/>
      <c r="L133" s="4"/>
      <c r="M133" s="4"/>
      <c r="N133" s="4"/>
      <c r="O133" s="4"/>
    </row>
    <row r="134" spans="1:15" s="5" customFormat="1" x14ac:dyDescent="0.25">
      <c r="A134" s="27"/>
      <c r="B134" s="27"/>
      <c r="C134" s="4"/>
      <c r="I134" s="4"/>
      <c r="J134" s="4"/>
      <c r="K134" s="4"/>
      <c r="L134" s="4"/>
      <c r="M134" s="4"/>
      <c r="N134" s="4"/>
      <c r="O134" s="4"/>
    </row>
    <row r="135" spans="1:15" s="5" customFormat="1" x14ac:dyDescent="0.25">
      <c r="A135" s="27"/>
      <c r="B135" s="27"/>
      <c r="C135" s="4"/>
      <c r="I135" s="4"/>
      <c r="J135" s="4"/>
      <c r="K135" s="4"/>
      <c r="L135" s="4"/>
      <c r="M135" s="4"/>
      <c r="N135" s="4"/>
      <c r="O135" s="4"/>
    </row>
    <row r="136" spans="1:15" s="5" customFormat="1" x14ac:dyDescent="0.25">
      <c r="A136" s="27"/>
      <c r="B136" s="27"/>
      <c r="C136" s="4"/>
      <c r="I136" s="4"/>
      <c r="J136" s="4"/>
      <c r="K136" s="4"/>
      <c r="L136" s="4"/>
      <c r="M136" s="4"/>
      <c r="N136" s="4"/>
      <c r="O136" s="4"/>
    </row>
    <row r="137" spans="1:15" s="5" customFormat="1" x14ac:dyDescent="0.25">
      <c r="A137" s="27"/>
      <c r="B137" s="27"/>
      <c r="C137" s="4"/>
      <c r="I137" s="4"/>
      <c r="J137" s="4"/>
      <c r="K137" s="4"/>
      <c r="L137" s="4"/>
      <c r="M137" s="4"/>
      <c r="N137" s="4"/>
      <c r="O137" s="4"/>
    </row>
    <row r="138" spans="1:15" s="5" customFormat="1" x14ac:dyDescent="0.25">
      <c r="A138" s="27"/>
      <c r="B138" s="27"/>
      <c r="C138" s="4"/>
      <c r="I138" s="4"/>
      <c r="J138" s="4"/>
      <c r="K138" s="4"/>
      <c r="L138" s="4"/>
      <c r="M138" s="4"/>
      <c r="N138" s="4"/>
      <c r="O138" s="4"/>
    </row>
    <row r="139" spans="1:15" s="5" customFormat="1" x14ac:dyDescent="0.25">
      <c r="A139" s="27"/>
      <c r="B139" s="27"/>
      <c r="C139" s="4"/>
      <c r="I139" s="4"/>
      <c r="J139" s="4"/>
      <c r="K139" s="4"/>
      <c r="L139" s="4"/>
      <c r="M139" s="4"/>
      <c r="N139" s="4"/>
      <c r="O139" s="4"/>
    </row>
    <row r="140" spans="1:15" s="5" customFormat="1" x14ac:dyDescent="0.25">
      <c r="A140" s="27"/>
      <c r="B140" s="27"/>
      <c r="C140" s="4"/>
      <c r="I140" s="4"/>
      <c r="J140" s="4"/>
      <c r="K140" s="4"/>
      <c r="L140" s="4"/>
      <c r="M140" s="4"/>
      <c r="N140" s="4"/>
      <c r="O140" s="4"/>
    </row>
    <row r="141" spans="1:15" s="5" customFormat="1" x14ac:dyDescent="0.25">
      <c r="A141" s="27"/>
      <c r="B141" s="27"/>
      <c r="C141" s="4"/>
      <c r="I141" s="4"/>
      <c r="J141" s="4"/>
      <c r="K141" s="4"/>
      <c r="L141" s="4"/>
      <c r="M141" s="4"/>
      <c r="N141" s="4"/>
      <c r="O141" s="4"/>
    </row>
    <row r="142" spans="1:15" s="5" customFormat="1" x14ac:dyDescent="0.25">
      <c r="A142" s="27"/>
      <c r="B142" s="27"/>
      <c r="C142" s="4"/>
      <c r="I142" s="4"/>
      <c r="J142" s="4"/>
      <c r="K142" s="4"/>
      <c r="L142" s="4"/>
      <c r="M142" s="4"/>
      <c r="N142" s="4"/>
      <c r="O142" s="4"/>
    </row>
    <row r="143" spans="1:15" s="5" customFormat="1" x14ac:dyDescent="0.25">
      <c r="A143" s="27"/>
      <c r="B143" s="27"/>
      <c r="C143" s="4"/>
      <c r="I143" s="4"/>
      <c r="J143" s="4"/>
      <c r="K143" s="4"/>
      <c r="L143" s="4"/>
      <c r="M143" s="4"/>
      <c r="N143" s="4"/>
      <c r="O143" s="4"/>
    </row>
    <row r="144" spans="1:15" s="5" customFormat="1" x14ac:dyDescent="0.25">
      <c r="A144" s="27"/>
      <c r="B144" s="27"/>
      <c r="C144" s="4"/>
      <c r="I144" s="4"/>
      <c r="J144" s="4"/>
      <c r="K144" s="4"/>
      <c r="L144" s="4"/>
      <c r="M144" s="4"/>
      <c r="N144" s="4"/>
      <c r="O144" s="4"/>
    </row>
    <row r="145" spans="1:15" s="5" customFormat="1" x14ac:dyDescent="0.25">
      <c r="A145" s="27"/>
      <c r="B145" s="27"/>
      <c r="C145" s="4"/>
      <c r="I145" s="4"/>
      <c r="J145" s="4"/>
      <c r="K145" s="4"/>
      <c r="L145" s="4"/>
      <c r="M145" s="4"/>
      <c r="N145" s="4"/>
      <c r="O145" s="4"/>
    </row>
    <row r="146" spans="1:15" s="5" customFormat="1" x14ac:dyDescent="0.25">
      <c r="A146" s="27"/>
      <c r="B146" s="27"/>
      <c r="C146" s="4"/>
      <c r="I146" s="4"/>
      <c r="J146" s="4"/>
      <c r="K146" s="4"/>
      <c r="L146" s="4"/>
      <c r="M146" s="4"/>
      <c r="N146" s="4"/>
      <c r="O146" s="4"/>
    </row>
    <row r="147" spans="1:15" s="5" customFormat="1" x14ac:dyDescent="0.25">
      <c r="A147" s="27"/>
      <c r="B147" s="27"/>
      <c r="C147" s="4"/>
      <c r="I147" s="4"/>
      <c r="J147" s="4"/>
      <c r="K147" s="4"/>
      <c r="L147" s="4"/>
      <c r="M147" s="4"/>
      <c r="N147" s="4"/>
      <c r="O147" s="4"/>
    </row>
    <row r="148" spans="1:15" s="5" customFormat="1" x14ac:dyDescent="0.25">
      <c r="A148" s="27"/>
      <c r="B148" s="27"/>
      <c r="C148" s="4"/>
      <c r="I148" s="4"/>
      <c r="J148" s="4"/>
      <c r="K148" s="4"/>
      <c r="L148" s="4"/>
      <c r="M148" s="4"/>
      <c r="N148" s="4"/>
      <c r="O148" s="4"/>
    </row>
    <row r="149" spans="1:15" s="5" customFormat="1" x14ac:dyDescent="0.25">
      <c r="A149" s="27"/>
      <c r="B149" s="27"/>
      <c r="C149" s="4"/>
      <c r="I149" s="4"/>
      <c r="J149" s="4"/>
      <c r="K149" s="4"/>
      <c r="L149" s="4"/>
      <c r="M149" s="4"/>
      <c r="N149" s="4"/>
      <c r="O149" s="4"/>
    </row>
    <row r="150" spans="1:15" s="5" customFormat="1" x14ac:dyDescent="0.25">
      <c r="A150" s="27"/>
      <c r="B150" s="27"/>
      <c r="C150" s="4"/>
      <c r="I150" s="4"/>
      <c r="J150" s="4"/>
      <c r="K150" s="4"/>
      <c r="L150" s="4"/>
      <c r="M150" s="4"/>
      <c r="N150" s="4"/>
      <c r="O150" s="4"/>
    </row>
    <row r="151" spans="1:15" s="5" customFormat="1" x14ac:dyDescent="0.25">
      <c r="A151" s="27"/>
      <c r="B151" s="27"/>
      <c r="C151" s="4"/>
      <c r="I151" s="4"/>
      <c r="J151" s="4"/>
      <c r="K151" s="4"/>
      <c r="L151" s="4"/>
      <c r="M151" s="4"/>
      <c r="N151" s="4"/>
      <c r="O151" s="4"/>
    </row>
    <row r="152" spans="1:15" s="5" customFormat="1" x14ac:dyDescent="0.25">
      <c r="A152" s="27"/>
      <c r="B152" s="27"/>
      <c r="C152" s="4"/>
      <c r="I152" s="4"/>
      <c r="J152" s="4"/>
      <c r="K152" s="4"/>
      <c r="L152" s="4"/>
      <c r="M152" s="4"/>
      <c r="N152" s="4"/>
      <c r="O152" s="4"/>
    </row>
    <row r="153" spans="1:15" s="5" customFormat="1" x14ac:dyDescent="0.25">
      <c r="A153" s="27"/>
      <c r="B153" s="27"/>
      <c r="C153" s="4"/>
      <c r="I153" s="4"/>
      <c r="J153" s="4"/>
      <c r="K153" s="4"/>
      <c r="L153" s="4"/>
      <c r="M153" s="4"/>
      <c r="N153" s="4"/>
      <c r="O153" s="4"/>
    </row>
    <row r="154" spans="1:15" s="5" customFormat="1" x14ac:dyDescent="0.25">
      <c r="A154" s="27"/>
      <c r="B154" s="27"/>
      <c r="C154" s="4"/>
      <c r="I154" s="4"/>
      <c r="J154" s="4"/>
      <c r="K154" s="4"/>
      <c r="L154" s="4"/>
      <c r="M154" s="4"/>
      <c r="N154" s="4"/>
      <c r="O154" s="4"/>
    </row>
    <row r="155" spans="1:15" s="5" customFormat="1" x14ac:dyDescent="0.25">
      <c r="A155" s="27"/>
      <c r="B155" s="27"/>
      <c r="C155" s="4"/>
      <c r="I155" s="4"/>
      <c r="J155" s="4"/>
      <c r="K155" s="4"/>
      <c r="L155" s="4"/>
      <c r="M155" s="4"/>
      <c r="N155" s="4"/>
      <c r="O155" s="4"/>
    </row>
    <row r="156" spans="1:15" s="5" customFormat="1" x14ac:dyDescent="0.25">
      <c r="A156" s="27"/>
      <c r="B156" s="27"/>
      <c r="C156" s="4"/>
      <c r="I156" s="4"/>
      <c r="J156" s="4"/>
      <c r="K156" s="4"/>
      <c r="L156" s="4"/>
      <c r="M156" s="4"/>
      <c r="N156" s="4"/>
      <c r="O156" s="4"/>
    </row>
    <row r="157" spans="1:15" s="5" customFormat="1" x14ac:dyDescent="0.25">
      <c r="A157" s="27"/>
      <c r="B157" s="27"/>
      <c r="C157" s="4"/>
      <c r="I157" s="4"/>
      <c r="J157" s="4"/>
      <c r="K157" s="4"/>
      <c r="L157" s="4"/>
      <c r="M157" s="4"/>
      <c r="N157" s="4"/>
      <c r="O157" s="4"/>
    </row>
    <row r="158" spans="1:15" s="5" customFormat="1" x14ac:dyDescent="0.25">
      <c r="A158" s="27"/>
      <c r="B158" s="27"/>
      <c r="C158" s="4"/>
      <c r="I158" s="4"/>
      <c r="J158" s="4"/>
      <c r="K158" s="4"/>
      <c r="L158" s="4"/>
      <c r="M158" s="4"/>
      <c r="N158" s="4"/>
      <c r="O158" s="4"/>
    </row>
    <row r="159" spans="1:15" s="5" customFormat="1" x14ac:dyDescent="0.25">
      <c r="A159" s="27"/>
      <c r="B159" s="27"/>
      <c r="C159" s="4"/>
      <c r="I159" s="4"/>
      <c r="J159" s="4"/>
      <c r="K159" s="4"/>
      <c r="L159" s="4"/>
      <c r="M159" s="4"/>
      <c r="N159" s="4"/>
      <c r="O159" s="4"/>
    </row>
    <row r="160" spans="1:15" s="5" customFormat="1" x14ac:dyDescent="0.25">
      <c r="A160" s="27"/>
      <c r="B160" s="27"/>
      <c r="C160" s="4"/>
      <c r="I160" s="4"/>
      <c r="J160" s="4"/>
      <c r="K160" s="4"/>
      <c r="L160" s="4"/>
      <c r="M160" s="4"/>
      <c r="N160" s="4"/>
      <c r="O160" s="4"/>
    </row>
    <row r="161" spans="1:15" s="5" customFormat="1" x14ac:dyDescent="0.25">
      <c r="A161" s="27"/>
      <c r="B161" s="27"/>
      <c r="C161" s="4"/>
      <c r="I161" s="4"/>
      <c r="J161" s="4"/>
      <c r="K161" s="4"/>
      <c r="L161" s="4"/>
      <c r="M161" s="4"/>
      <c r="N161" s="4"/>
      <c r="O161" s="4"/>
    </row>
    <row r="162" spans="1:15" s="5" customFormat="1" x14ac:dyDescent="0.25">
      <c r="A162" s="27"/>
      <c r="B162" s="27"/>
      <c r="C162" s="4"/>
      <c r="I162" s="4"/>
      <c r="J162" s="4"/>
      <c r="K162" s="4"/>
      <c r="L162" s="4"/>
      <c r="M162" s="4"/>
      <c r="N162" s="4"/>
      <c r="O162" s="4"/>
    </row>
    <row r="163" spans="1:15" s="5" customFormat="1" x14ac:dyDescent="0.25">
      <c r="A163" s="27"/>
      <c r="B163" s="27"/>
      <c r="C163" s="4"/>
      <c r="I163" s="4"/>
      <c r="J163" s="4"/>
      <c r="K163" s="4"/>
      <c r="L163" s="4"/>
      <c r="M163" s="4"/>
      <c r="N163" s="4"/>
      <c r="O163" s="4"/>
    </row>
    <row r="164" spans="1:15" s="5" customFormat="1" x14ac:dyDescent="0.25">
      <c r="A164" s="27"/>
      <c r="B164" s="27"/>
      <c r="C164" s="4"/>
      <c r="I164" s="4"/>
      <c r="J164" s="4"/>
      <c r="K164" s="4"/>
      <c r="L164" s="4"/>
      <c r="M164" s="4"/>
      <c r="N164" s="4"/>
      <c r="O164" s="4"/>
    </row>
    <row r="165" spans="1:15" s="5" customFormat="1" x14ac:dyDescent="0.25">
      <c r="A165" s="27"/>
      <c r="B165" s="27"/>
      <c r="C165" s="4"/>
      <c r="I165" s="4"/>
      <c r="J165" s="4"/>
      <c r="K165" s="4"/>
      <c r="L165" s="4"/>
      <c r="M165" s="4"/>
      <c r="N165" s="4"/>
      <c r="O165" s="4"/>
    </row>
    <row r="166" spans="1:15" s="5" customFormat="1" x14ac:dyDescent="0.25">
      <c r="A166" s="27"/>
      <c r="B166" s="27"/>
      <c r="C166" s="4"/>
      <c r="I166" s="4"/>
      <c r="J166" s="4"/>
      <c r="K166" s="4"/>
      <c r="L166" s="4"/>
      <c r="M166" s="4"/>
      <c r="N166" s="4"/>
      <c r="O166" s="4"/>
    </row>
    <row r="167" spans="1:15" s="5" customFormat="1" x14ac:dyDescent="0.25">
      <c r="A167" s="27"/>
      <c r="B167" s="27"/>
      <c r="C167" s="4"/>
      <c r="I167" s="4"/>
      <c r="J167" s="4"/>
      <c r="K167" s="4"/>
      <c r="L167" s="4"/>
      <c r="M167" s="4"/>
      <c r="N167" s="4"/>
      <c r="O167" s="4"/>
    </row>
    <row r="168" spans="1:15" s="5" customFormat="1" x14ac:dyDescent="0.25">
      <c r="A168" s="27"/>
      <c r="B168" s="27"/>
      <c r="C168" s="4"/>
      <c r="I168" s="4"/>
      <c r="J168" s="4"/>
      <c r="K168" s="4"/>
      <c r="L168" s="4"/>
      <c r="M168" s="4"/>
      <c r="N168" s="4"/>
      <c r="O168" s="4"/>
    </row>
    <row r="169" spans="1:15" s="5" customFormat="1" x14ac:dyDescent="0.25">
      <c r="A169" s="27"/>
      <c r="B169" s="27"/>
      <c r="C169" s="4"/>
      <c r="I169" s="4"/>
      <c r="J169" s="4"/>
      <c r="K169" s="4"/>
      <c r="L169" s="4"/>
      <c r="M169" s="4"/>
      <c r="N169" s="4"/>
      <c r="O169" s="4"/>
    </row>
    <row r="170" spans="1:15" s="5" customFormat="1" x14ac:dyDescent="0.25">
      <c r="A170" s="27"/>
      <c r="B170" s="27"/>
      <c r="C170" s="4"/>
      <c r="I170" s="4"/>
      <c r="J170" s="4"/>
      <c r="K170" s="4"/>
      <c r="L170" s="4"/>
      <c r="M170" s="4"/>
      <c r="N170" s="4"/>
      <c r="O170" s="4"/>
    </row>
    <row r="171" spans="1:15" s="5" customFormat="1" x14ac:dyDescent="0.25">
      <c r="A171" s="27"/>
      <c r="B171" s="27"/>
      <c r="C171" s="4"/>
      <c r="I171" s="4"/>
      <c r="J171" s="4"/>
      <c r="K171" s="4"/>
      <c r="L171" s="4"/>
      <c r="M171" s="4"/>
      <c r="N171" s="4"/>
      <c r="O171" s="4"/>
    </row>
    <row r="172" spans="1:15" s="5" customFormat="1" x14ac:dyDescent="0.25">
      <c r="A172" s="27"/>
      <c r="B172" s="27"/>
      <c r="C172" s="4"/>
      <c r="I172" s="4"/>
      <c r="J172" s="4"/>
      <c r="K172" s="4"/>
      <c r="L172" s="4"/>
      <c r="M172" s="4"/>
      <c r="N172" s="4"/>
      <c r="O172" s="4"/>
    </row>
    <row r="173" spans="1:15" s="5" customFormat="1" x14ac:dyDescent="0.25">
      <c r="A173" s="27"/>
      <c r="B173" s="27"/>
      <c r="C173" s="4"/>
      <c r="I173" s="4"/>
      <c r="J173" s="4"/>
      <c r="K173" s="4"/>
      <c r="L173" s="4"/>
      <c r="M173" s="4"/>
      <c r="N173" s="4"/>
      <c r="O173" s="4"/>
    </row>
    <row r="174" spans="1:15" s="5" customFormat="1" x14ac:dyDescent="0.25">
      <c r="A174" s="27"/>
      <c r="B174" s="27"/>
      <c r="C174" s="4"/>
      <c r="I174" s="4"/>
      <c r="J174" s="4"/>
      <c r="K174" s="4"/>
      <c r="L174" s="4"/>
      <c r="M174" s="4"/>
      <c r="N174" s="4"/>
      <c r="O174" s="4"/>
    </row>
    <row r="175" spans="1:15" s="5" customFormat="1" x14ac:dyDescent="0.25">
      <c r="A175" s="27"/>
      <c r="B175" s="27"/>
      <c r="C175" s="4"/>
      <c r="I175" s="4"/>
      <c r="J175" s="4"/>
      <c r="K175" s="4"/>
      <c r="L175" s="4"/>
      <c r="M175" s="4"/>
      <c r="N175" s="4"/>
      <c r="O175" s="4"/>
    </row>
    <row r="176" spans="1:15" s="5" customFormat="1" x14ac:dyDescent="0.25">
      <c r="A176" s="27"/>
      <c r="B176" s="27"/>
      <c r="C176" s="4"/>
      <c r="I176" s="4"/>
      <c r="J176" s="4"/>
      <c r="K176" s="4"/>
      <c r="L176" s="4"/>
      <c r="M176" s="4"/>
      <c r="N176" s="4"/>
      <c r="O176" s="4"/>
    </row>
    <row r="177" spans="1:15" s="5" customFormat="1" x14ac:dyDescent="0.25">
      <c r="A177" s="27"/>
      <c r="B177" s="27"/>
      <c r="C177" s="4"/>
      <c r="I177" s="4"/>
      <c r="J177" s="4"/>
      <c r="K177" s="4"/>
      <c r="L177" s="4"/>
      <c r="M177" s="4"/>
      <c r="N177" s="4"/>
      <c r="O177" s="4"/>
    </row>
    <row r="178" spans="1:15" s="5" customFormat="1" x14ac:dyDescent="0.25">
      <c r="A178" s="27"/>
      <c r="B178" s="27"/>
      <c r="C178" s="4"/>
      <c r="I178" s="4"/>
      <c r="J178" s="4"/>
      <c r="K178" s="4"/>
      <c r="L178" s="4"/>
      <c r="M178" s="4"/>
      <c r="N178" s="4"/>
      <c r="O178" s="4"/>
    </row>
    <row r="179" spans="1:15" s="5" customFormat="1" x14ac:dyDescent="0.25">
      <c r="A179" s="27"/>
      <c r="B179" s="27"/>
      <c r="C179" s="4"/>
      <c r="I179" s="4"/>
      <c r="J179" s="4"/>
      <c r="K179" s="4"/>
      <c r="L179" s="4"/>
      <c r="M179" s="4"/>
      <c r="N179" s="4"/>
      <c r="O179" s="4"/>
    </row>
    <row r="180" spans="1:15" s="5" customFormat="1" x14ac:dyDescent="0.25">
      <c r="A180" s="27"/>
      <c r="B180" s="27"/>
      <c r="C180" s="4"/>
      <c r="I180" s="4"/>
      <c r="J180" s="4"/>
      <c r="K180" s="4"/>
      <c r="L180" s="4"/>
      <c r="M180" s="4"/>
      <c r="N180" s="4"/>
      <c r="O180" s="4"/>
    </row>
    <row r="181" spans="1:15" s="5" customFormat="1" x14ac:dyDescent="0.25">
      <c r="A181" s="27"/>
      <c r="B181" s="27"/>
      <c r="C181" s="4"/>
      <c r="I181" s="4"/>
      <c r="J181" s="4"/>
      <c r="K181" s="4"/>
      <c r="L181" s="4"/>
      <c r="M181" s="4"/>
      <c r="N181" s="4"/>
      <c r="O181" s="4"/>
    </row>
    <row r="182" spans="1:15" s="5" customFormat="1" x14ac:dyDescent="0.25">
      <c r="A182" s="27"/>
      <c r="B182" s="27"/>
      <c r="C182" s="4"/>
      <c r="I182" s="4"/>
      <c r="J182" s="4"/>
      <c r="K182" s="4"/>
      <c r="L182" s="4"/>
      <c r="M182" s="4"/>
      <c r="N182" s="4"/>
      <c r="O182" s="4"/>
    </row>
    <row r="183" spans="1:15" s="5" customFormat="1" x14ac:dyDescent="0.25">
      <c r="A183" s="27"/>
      <c r="B183" s="27"/>
      <c r="C183" s="4"/>
      <c r="I183" s="4"/>
      <c r="J183" s="4"/>
      <c r="K183" s="4"/>
      <c r="L183" s="4"/>
      <c r="M183" s="4"/>
      <c r="N183" s="4"/>
      <c r="O183" s="4"/>
    </row>
    <row r="184" spans="1:15" s="5" customFormat="1" x14ac:dyDescent="0.25">
      <c r="A184" s="27"/>
      <c r="B184" s="27"/>
      <c r="C184" s="4"/>
      <c r="I184" s="4"/>
      <c r="J184" s="4"/>
      <c r="K184" s="4"/>
      <c r="L184" s="4"/>
      <c r="M184" s="4"/>
      <c r="N184" s="4"/>
      <c r="O184" s="4"/>
    </row>
    <row r="185" spans="1:15" s="5" customFormat="1" x14ac:dyDescent="0.25">
      <c r="A185" s="27"/>
      <c r="B185" s="27"/>
      <c r="C185" s="4"/>
      <c r="I185" s="4"/>
      <c r="J185" s="4"/>
      <c r="K185" s="4"/>
      <c r="L185" s="4"/>
      <c r="M185" s="4"/>
      <c r="N185" s="4"/>
      <c r="O185" s="4"/>
    </row>
    <row r="186" spans="1:15" s="5" customFormat="1" x14ac:dyDescent="0.25">
      <c r="A186" s="27"/>
      <c r="B186" s="27"/>
      <c r="C186" s="4"/>
      <c r="I186" s="4"/>
      <c r="J186" s="4"/>
      <c r="K186" s="4"/>
      <c r="L186" s="4"/>
      <c r="M186" s="4"/>
      <c r="N186" s="4"/>
      <c r="O186" s="4"/>
    </row>
    <row r="187" spans="1:15" s="5" customFormat="1" x14ac:dyDescent="0.25">
      <c r="A187" s="27"/>
      <c r="B187" s="27"/>
      <c r="C187" s="4"/>
      <c r="I187" s="4"/>
      <c r="J187" s="4"/>
      <c r="K187" s="4"/>
      <c r="L187" s="4"/>
      <c r="M187" s="4"/>
      <c r="N187" s="4"/>
      <c r="O187" s="4"/>
    </row>
    <row r="188" spans="1:15" s="5" customFormat="1" x14ac:dyDescent="0.25">
      <c r="A188" s="27"/>
      <c r="B188" s="27"/>
      <c r="C188" s="4"/>
      <c r="I188" s="4"/>
      <c r="J188" s="4"/>
      <c r="K188" s="4"/>
      <c r="L188" s="4"/>
      <c r="M188" s="4"/>
      <c r="N188" s="4"/>
      <c r="O188" s="4"/>
    </row>
    <row r="189" spans="1:15" s="5" customFormat="1" x14ac:dyDescent="0.25">
      <c r="A189" s="27"/>
      <c r="B189" s="27"/>
      <c r="C189" s="4"/>
      <c r="I189" s="4"/>
      <c r="J189" s="4"/>
      <c r="K189" s="4"/>
      <c r="L189" s="4"/>
      <c r="M189" s="4"/>
      <c r="N189" s="4"/>
      <c r="O189" s="4"/>
    </row>
    <row r="190" spans="1:15" s="5" customFormat="1" x14ac:dyDescent="0.25">
      <c r="A190" s="4"/>
      <c r="B190" s="4"/>
      <c r="C190" s="4"/>
      <c r="I190" s="4"/>
      <c r="J190" s="4"/>
      <c r="K190" s="4"/>
      <c r="L190" s="4"/>
      <c r="M190" s="4"/>
      <c r="N190" s="4"/>
      <c r="O190" s="4"/>
    </row>
    <row r="191" spans="1:15" s="5" customFormat="1" x14ac:dyDescent="0.25">
      <c r="A191" s="4"/>
      <c r="B191" s="4"/>
      <c r="C191" s="4"/>
      <c r="I191" s="4"/>
      <c r="J191" s="4"/>
      <c r="K191" s="4"/>
      <c r="L191" s="4"/>
      <c r="M191" s="4"/>
      <c r="N191" s="4"/>
      <c r="O191" s="4"/>
    </row>
    <row r="192" spans="1:15" s="5" customFormat="1" x14ac:dyDescent="0.25">
      <c r="A192" s="4"/>
      <c r="B192" s="4"/>
      <c r="C192" s="4"/>
      <c r="I192" s="4"/>
      <c r="J192" s="4"/>
      <c r="K192" s="4"/>
      <c r="L192" s="4"/>
      <c r="M192" s="4"/>
      <c r="N192" s="4"/>
      <c r="O192" s="4"/>
    </row>
    <row r="193" spans="1:15" s="5" customFormat="1" x14ac:dyDescent="0.25">
      <c r="A193" s="4"/>
      <c r="B193" s="4"/>
      <c r="C193" s="4"/>
      <c r="I193" s="4"/>
      <c r="J193" s="4"/>
      <c r="K193" s="4"/>
      <c r="L193" s="4"/>
      <c r="M193" s="4"/>
      <c r="N193" s="4"/>
      <c r="O193" s="4"/>
    </row>
    <row r="194" spans="1:15" s="5" customFormat="1" x14ac:dyDescent="0.25">
      <c r="A194" s="4"/>
      <c r="B194" s="4"/>
      <c r="C194" s="4"/>
      <c r="I194" s="4"/>
      <c r="J194" s="4"/>
      <c r="K194" s="4"/>
      <c r="L194" s="4"/>
      <c r="M194" s="4"/>
      <c r="N194" s="4"/>
      <c r="O194" s="4"/>
    </row>
    <row r="195" spans="1:15" s="5" customFormat="1" x14ac:dyDescent="0.25">
      <c r="A195" s="4"/>
      <c r="B195" s="4"/>
      <c r="C195" s="4"/>
      <c r="I195" s="4"/>
      <c r="J195" s="4"/>
      <c r="K195" s="4"/>
      <c r="L195" s="4"/>
      <c r="M195" s="4"/>
      <c r="N195" s="4"/>
      <c r="O195" s="4"/>
    </row>
    <row r="196" spans="1:15" s="5" customFormat="1" x14ac:dyDescent="0.25">
      <c r="A196" s="4"/>
      <c r="B196" s="4"/>
      <c r="C196" s="4"/>
      <c r="I196" s="4"/>
      <c r="J196" s="4"/>
      <c r="K196" s="4"/>
      <c r="L196" s="4"/>
      <c r="M196" s="4"/>
      <c r="N196" s="4"/>
      <c r="O196" s="4"/>
    </row>
    <row r="197" spans="1:15" s="5" customFormat="1" x14ac:dyDescent="0.25">
      <c r="A197" s="4"/>
      <c r="B197" s="4"/>
      <c r="C197" s="4"/>
      <c r="I197" s="4"/>
      <c r="J197" s="4"/>
      <c r="K197" s="4"/>
      <c r="L197" s="4"/>
      <c r="M197" s="4"/>
      <c r="N197" s="4"/>
      <c r="O197" s="4"/>
    </row>
    <row r="198" spans="1:15" s="5" customFormat="1" x14ac:dyDescent="0.25">
      <c r="A198" s="4"/>
      <c r="B198" s="4"/>
      <c r="C198" s="4"/>
      <c r="I198" s="4"/>
      <c r="J198" s="4"/>
      <c r="K198" s="4"/>
      <c r="L198" s="4"/>
      <c r="M198" s="4"/>
      <c r="N198" s="4"/>
      <c r="O198" s="4"/>
    </row>
    <row r="199" spans="1:15" s="5" customFormat="1" x14ac:dyDescent="0.25">
      <c r="A199" s="4"/>
      <c r="B199" s="4"/>
      <c r="C199" s="4"/>
      <c r="I199" s="4"/>
      <c r="J199" s="4"/>
      <c r="K199" s="4"/>
      <c r="L199" s="4"/>
      <c r="M199" s="4"/>
      <c r="N199" s="4"/>
      <c r="O199" s="4"/>
    </row>
    <row r="200" spans="1:15" s="5" customFormat="1" x14ac:dyDescent="0.25">
      <c r="A200" s="4"/>
      <c r="B200" s="4"/>
      <c r="C200" s="4"/>
      <c r="I200" s="4"/>
      <c r="J200" s="4"/>
      <c r="K200" s="4"/>
      <c r="L200" s="4"/>
      <c r="M200" s="4"/>
      <c r="N200" s="4"/>
      <c r="O200" s="4"/>
    </row>
    <row r="201" spans="1:15" s="5" customFormat="1" x14ac:dyDescent="0.25">
      <c r="A201" s="4"/>
      <c r="B201" s="4"/>
      <c r="C201" s="4"/>
      <c r="I201" s="4"/>
      <c r="J201" s="4"/>
      <c r="K201" s="4"/>
      <c r="L201" s="4"/>
      <c r="M201" s="4"/>
      <c r="N201" s="4"/>
      <c r="O201" s="4"/>
    </row>
    <row r="202" spans="1:15" s="5" customFormat="1" x14ac:dyDescent="0.25">
      <c r="A202" s="4"/>
      <c r="B202" s="4"/>
      <c r="C202" s="4"/>
      <c r="I202" s="4"/>
      <c r="J202" s="4"/>
      <c r="K202" s="4"/>
      <c r="L202" s="4"/>
      <c r="M202" s="4"/>
      <c r="N202" s="4"/>
      <c r="O202" s="4"/>
    </row>
    <row r="203" spans="1:15" s="5" customFormat="1" x14ac:dyDescent="0.25">
      <c r="A203" s="4"/>
      <c r="B203" s="4"/>
      <c r="C203" s="4"/>
      <c r="I203" s="4"/>
      <c r="J203" s="4"/>
      <c r="K203" s="4"/>
      <c r="L203" s="4"/>
      <c r="M203" s="4"/>
      <c r="N203" s="4"/>
      <c r="O203" s="4"/>
    </row>
    <row r="204" spans="1:15" s="5" customFormat="1" x14ac:dyDescent="0.25">
      <c r="A204" s="4"/>
      <c r="B204" s="4"/>
      <c r="C204" s="4"/>
      <c r="I204" s="4"/>
      <c r="J204" s="4"/>
      <c r="K204" s="4"/>
      <c r="L204" s="4"/>
      <c r="M204" s="4"/>
      <c r="N204" s="4"/>
      <c r="O204" s="4"/>
    </row>
    <row r="205" spans="1:15" s="5" customFormat="1" x14ac:dyDescent="0.25">
      <c r="A205" s="4"/>
      <c r="B205" s="4"/>
      <c r="C205" s="4"/>
      <c r="I205" s="4"/>
      <c r="J205" s="4"/>
      <c r="K205" s="4"/>
      <c r="L205" s="4"/>
      <c r="M205" s="4"/>
      <c r="N205" s="4"/>
      <c r="O205" s="4"/>
    </row>
    <row r="206" spans="1:15" s="5" customFormat="1" x14ac:dyDescent="0.25">
      <c r="A206" s="4"/>
      <c r="B206" s="4"/>
      <c r="C206" s="4"/>
      <c r="I206" s="4"/>
      <c r="J206" s="4"/>
      <c r="K206" s="4"/>
      <c r="L206" s="4"/>
      <c r="M206" s="4"/>
      <c r="N206" s="4"/>
      <c r="O206" s="4"/>
    </row>
    <row r="207" spans="1:15" s="5" customFormat="1" x14ac:dyDescent="0.25">
      <c r="A207" s="4"/>
      <c r="B207" s="4"/>
      <c r="C207" s="4"/>
      <c r="I207" s="4"/>
      <c r="J207" s="4"/>
      <c r="K207" s="4"/>
      <c r="L207" s="4"/>
      <c r="M207" s="4"/>
      <c r="N207" s="4"/>
      <c r="O207" s="4"/>
    </row>
    <row r="208" spans="1:15" s="5" customFormat="1" x14ac:dyDescent="0.25">
      <c r="A208" s="4"/>
      <c r="B208" s="4"/>
      <c r="C208" s="4"/>
      <c r="I208" s="4"/>
      <c r="J208" s="4"/>
      <c r="K208" s="4"/>
      <c r="L208" s="4"/>
      <c r="M208" s="4"/>
      <c r="N208" s="4"/>
      <c r="O208" s="4"/>
    </row>
    <row r="209" spans="1:15" s="5" customFormat="1" x14ac:dyDescent="0.25">
      <c r="A209" s="4"/>
      <c r="B209" s="4"/>
      <c r="C209" s="4"/>
      <c r="I209" s="4"/>
      <c r="J209" s="4"/>
      <c r="K209" s="4"/>
      <c r="L209" s="4"/>
      <c r="M209" s="4"/>
      <c r="N209" s="4"/>
      <c r="O209" s="4"/>
    </row>
    <row r="210" spans="1:15" s="5" customFormat="1" x14ac:dyDescent="0.25">
      <c r="A210" s="4"/>
      <c r="B210" s="4"/>
      <c r="C210" s="4"/>
      <c r="I210" s="4"/>
      <c r="J210" s="4"/>
      <c r="K210" s="4"/>
      <c r="L210" s="4"/>
      <c r="M210" s="4"/>
      <c r="N210" s="4"/>
      <c r="O210" s="4"/>
    </row>
    <row r="211" spans="1:15" s="5" customFormat="1" x14ac:dyDescent="0.25">
      <c r="A211" s="4"/>
      <c r="B211" s="4"/>
      <c r="C211" s="4"/>
      <c r="I211" s="4"/>
      <c r="J211" s="4"/>
      <c r="K211" s="4"/>
      <c r="L211" s="4"/>
      <c r="M211" s="4"/>
      <c r="N211" s="4"/>
      <c r="O211" s="4"/>
    </row>
    <row r="212" spans="1:15" s="5" customFormat="1" x14ac:dyDescent="0.25">
      <c r="A212" s="4"/>
      <c r="B212" s="4"/>
      <c r="C212" s="4"/>
      <c r="I212" s="4"/>
      <c r="J212" s="4"/>
      <c r="K212" s="4"/>
      <c r="L212" s="4"/>
      <c r="M212" s="4"/>
      <c r="N212" s="4"/>
      <c r="O212" s="4"/>
    </row>
    <row r="213" spans="1:15" s="5" customFormat="1" x14ac:dyDescent="0.25">
      <c r="A213" s="4"/>
      <c r="B213" s="4"/>
      <c r="C213" s="4"/>
      <c r="I213" s="4"/>
      <c r="J213" s="4"/>
      <c r="K213" s="4"/>
      <c r="L213" s="4"/>
      <c r="M213" s="4"/>
      <c r="N213" s="4"/>
      <c r="O213" s="4"/>
    </row>
    <row r="214" spans="1:15" s="5" customFormat="1" x14ac:dyDescent="0.25">
      <c r="A214" s="4"/>
      <c r="B214" s="4"/>
      <c r="C214" s="4"/>
      <c r="I214" s="4"/>
      <c r="J214" s="4"/>
      <c r="K214" s="4"/>
      <c r="L214" s="4"/>
      <c r="M214" s="4"/>
      <c r="N214" s="4"/>
      <c r="O214" s="4"/>
    </row>
    <row r="215" spans="1:15" customFormat="1" x14ac:dyDescent="0.25">
      <c r="D215" s="3"/>
      <c r="E215" s="3"/>
      <c r="F215" s="3"/>
      <c r="G215" s="3"/>
      <c r="H215" s="3"/>
    </row>
    <row r="216" spans="1:15" customFormat="1" hidden="1" x14ac:dyDescent="0.25">
      <c r="A216" s="1" t="s">
        <v>17</v>
      </c>
      <c r="B216" s="1" t="s">
        <v>162</v>
      </c>
      <c r="C216" s="1" t="s">
        <v>18</v>
      </c>
      <c r="D216" s="1" t="s">
        <v>19</v>
      </c>
      <c r="E216" s="3"/>
      <c r="F216" s="3"/>
      <c r="G216" s="3"/>
      <c r="H216" s="3"/>
      <c r="I216" s="3"/>
    </row>
    <row r="217" spans="1:15" customFormat="1" hidden="1" x14ac:dyDescent="0.25">
      <c r="A217" s="1" t="s">
        <v>20</v>
      </c>
      <c r="B217" s="1" t="s">
        <v>160</v>
      </c>
      <c r="C217" s="1" t="s">
        <v>21</v>
      </c>
      <c r="D217" s="1" t="s">
        <v>22</v>
      </c>
      <c r="E217" s="3"/>
      <c r="F217" s="3"/>
      <c r="G217" s="3"/>
      <c r="H217" s="3"/>
      <c r="I217" s="3"/>
    </row>
    <row r="218" spans="1:15" customFormat="1" hidden="1" x14ac:dyDescent="0.25">
      <c r="A218" s="1" t="s">
        <v>23</v>
      </c>
      <c r="B218" s="1" t="s">
        <v>161</v>
      </c>
      <c r="C218" s="1" t="s">
        <v>24</v>
      </c>
      <c r="D218" s="1" t="s">
        <v>25</v>
      </c>
      <c r="E218" s="3"/>
      <c r="F218" s="3"/>
      <c r="G218" s="3"/>
      <c r="H218" s="3"/>
      <c r="I218" s="3"/>
    </row>
    <row r="219" spans="1:15" customFormat="1" hidden="1" x14ac:dyDescent="0.25">
      <c r="A219" s="1" t="s">
        <v>26</v>
      </c>
      <c r="B219" s="1"/>
      <c r="C219" s="1" t="s">
        <v>27</v>
      </c>
      <c r="D219" s="1" t="s">
        <v>28</v>
      </c>
      <c r="E219" s="3"/>
      <c r="F219" s="3"/>
      <c r="G219" s="3"/>
      <c r="H219" s="3"/>
      <c r="I219" s="3"/>
    </row>
    <row r="220" spans="1:15" customFormat="1" hidden="1" x14ac:dyDescent="0.25">
      <c r="A220" s="1" t="s">
        <v>29</v>
      </c>
      <c r="B220" s="1"/>
      <c r="C220" s="1" t="s">
        <v>30</v>
      </c>
      <c r="D220" s="1" t="s">
        <v>31</v>
      </c>
      <c r="E220" s="3"/>
      <c r="F220" s="3"/>
      <c r="G220" s="3"/>
      <c r="H220" s="3"/>
      <c r="I220" s="3"/>
    </row>
    <row r="221" spans="1:15" customFormat="1" hidden="1" x14ac:dyDescent="0.25">
      <c r="A221" s="1" t="s">
        <v>32</v>
      </c>
      <c r="B221" s="1"/>
      <c r="C221" s="1" t="s">
        <v>33</v>
      </c>
      <c r="D221" s="1"/>
      <c r="E221" s="3"/>
      <c r="F221" s="3"/>
      <c r="G221" s="3"/>
      <c r="H221" s="3"/>
      <c r="I221" s="3"/>
    </row>
    <row r="222" spans="1:15" customFormat="1" hidden="1" x14ac:dyDescent="0.25">
      <c r="A222" s="1"/>
      <c r="B222" s="1"/>
      <c r="C222" s="1" t="s">
        <v>34</v>
      </c>
      <c r="D222" s="1"/>
      <c r="E222" s="3"/>
      <c r="F222" s="3"/>
      <c r="G222" s="3"/>
      <c r="H222" s="3"/>
      <c r="I222" s="3"/>
    </row>
    <row r="223" spans="1:15" customFormat="1" x14ac:dyDescent="0.25">
      <c r="D223" s="3"/>
      <c r="E223" s="3"/>
      <c r="F223" s="3"/>
      <c r="G223" s="3"/>
      <c r="H223" s="3"/>
    </row>
    <row r="224" spans="1:15" s="5" customFormat="1" x14ac:dyDescent="0.25">
      <c r="A224" s="4"/>
      <c r="B224" s="4"/>
      <c r="C224" s="4"/>
      <c r="I224" s="4"/>
      <c r="J224" s="4"/>
      <c r="K224" s="4"/>
      <c r="L224" s="4"/>
      <c r="M224" s="4"/>
      <c r="N224" s="4"/>
      <c r="O224" s="4"/>
    </row>
    <row r="225" spans="1:15" s="5" customFormat="1" x14ac:dyDescent="0.25">
      <c r="A225" s="4"/>
      <c r="B225" s="4"/>
      <c r="C225" s="4"/>
      <c r="I225" s="4"/>
      <c r="J225" s="4"/>
      <c r="K225" s="4"/>
      <c r="L225" s="4"/>
      <c r="M225" s="4"/>
      <c r="N225" s="4"/>
      <c r="O225" s="4"/>
    </row>
    <row r="226" spans="1:15" s="5" customFormat="1" x14ac:dyDescent="0.25">
      <c r="A226" s="4"/>
      <c r="B226" s="4"/>
      <c r="C226" s="4"/>
      <c r="I226" s="4"/>
      <c r="J226" s="4"/>
      <c r="K226" s="4"/>
      <c r="L226" s="4"/>
      <c r="M226" s="4"/>
      <c r="N226" s="4"/>
      <c r="O226" s="4"/>
    </row>
    <row r="227" spans="1:15" s="5" customFormat="1" x14ac:dyDescent="0.25">
      <c r="A227" s="4"/>
      <c r="B227" s="4"/>
      <c r="C227" s="4"/>
      <c r="I227" s="4"/>
      <c r="J227" s="4"/>
      <c r="K227" s="4"/>
      <c r="L227" s="4"/>
      <c r="M227" s="4"/>
      <c r="N227" s="4"/>
      <c r="O227" s="4"/>
    </row>
    <row r="228" spans="1:15" s="5" customFormat="1" x14ac:dyDescent="0.25">
      <c r="A228" s="4"/>
      <c r="B228" s="4"/>
      <c r="C228" s="4"/>
      <c r="I228" s="4"/>
      <c r="J228" s="4"/>
      <c r="K228" s="4"/>
      <c r="L228" s="4"/>
      <c r="M228" s="4"/>
      <c r="N228" s="4"/>
      <c r="O228" s="4"/>
    </row>
    <row r="229" spans="1:15" s="5" customFormat="1" x14ac:dyDescent="0.25">
      <c r="A229" s="4"/>
      <c r="B229" s="4"/>
      <c r="C229" s="4"/>
      <c r="I229" s="4"/>
      <c r="J229" s="4"/>
      <c r="K229" s="4"/>
      <c r="L229" s="4"/>
      <c r="M229" s="4"/>
      <c r="N229" s="4"/>
      <c r="O229" s="4"/>
    </row>
    <row r="230" spans="1:15" s="5" customFormat="1" x14ac:dyDescent="0.25">
      <c r="A230" s="4"/>
      <c r="B230" s="4"/>
      <c r="C230" s="4"/>
      <c r="I230" s="4"/>
      <c r="J230" s="4"/>
      <c r="K230" s="4"/>
      <c r="L230" s="4"/>
      <c r="M230" s="4"/>
      <c r="N230" s="4"/>
      <c r="O230" s="4"/>
    </row>
    <row r="231" spans="1:15" s="5" customFormat="1" x14ac:dyDescent="0.25">
      <c r="A231" s="4"/>
      <c r="B231" s="4"/>
      <c r="C231" s="4"/>
      <c r="I231" s="4"/>
      <c r="J231" s="4"/>
      <c r="K231" s="4"/>
      <c r="L231" s="4"/>
      <c r="M231" s="4"/>
      <c r="N231" s="4"/>
      <c r="O231" s="4"/>
    </row>
    <row r="232" spans="1:15" s="5" customFormat="1" x14ac:dyDescent="0.25">
      <c r="A232" s="4"/>
      <c r="B232" s="4"/>
      <c r="C232" s="4"/>
      <c r="I232" s="4"/>
      <c r="J232" s="4"/>
      <c r="K232" s="4"/>
      <c r="L232" s="4"/>
      <c r="M232" s="4"/>
      <c r="N232" s="4"/>
      <c r="O232" s="4"/>
    </row>
    <row r="233" spans="1:15" s="5" customFormat="1" x14ac:dyDescent="0.25">
      <c r="A233" s="4"/>
      <c r="B233" s="4"/>
      <c r="C233" s="4"/>
      <c r="I233" s="4"/>
      <c r="J233" s="4"/>
      <c r="K233" s="4"/>
      <c r="L233" s="4"/>
      <c r="M233" s="4"/>
      <c r="N233" s="4"/>
      <c r="O233" s="4"/>
    </row>
    <row r="234" spans="1:15" s="5" customFormat="1" x14ac:dyDescent="0.25">
      <c r="A234" s="4"/>
      <c r="B234" s="4"/>
      <c r="C234" s="4"/>
      <c r="I234" s="4"/>
      <c r="J234" s="4"/>
      <c r="K234" s="4"/>
      <c r="L234" s="4"/>
      <c r="M234" s="4"/>
      <c r="N234" s="4"/>
      <c r="O234" s="4"/>
    </row>
    <row r="235" spans="1:15" s="5" customFormat="1" x14ac:dyDescent="0.25">
      <c r="A235" s="4"/>
      <c r="B235" s="4"/>
      <c r="C235" s="4"/>
      <c r="I235" s="4"/>
      <c r="J235" s="4"/>
      <c r="K235" s="4"/>
      <c r="L235" s="4"/>
      <c r="M235" s="4"/>
      <c r="N235" s="4"/>
      <c r="O235" s="4"/>
    </row>
    <row r="236" spans="1:15" s="5" customFormat="1" x14ac:dyDescent="0.25">
      <c r="A236" s="4"/>
      <c r="B236" s="4"/>
      <c r="C236" s="4"/>
      <c r="I236" s="4"/>
      <c r="J236" s="4"/>
      <c r="K236" s="4"/>
      <c r="L236" s="4"/>
      <c r="M236" s="4"/>
      <c r="N236" s="4"/>
      <c r="O236" s="4"/>
    </row>
    <row r="237" spans="1:15" s="5" customFormat="1" x14ac:dyDescent="0.25">
      <c r="A237" s="4"/>
      <c r="B237" s="4"/>
      <c r="C237" s="4"/>
      <c r="I237" s="4"/>
      <c r="J237" s="4"/>
      <c r="K237" s="4"/>
      <c r="L237" s="4"/>
      <c r="M237" s="4"/>
      <c r="N237" s="4"/>
      <c r="O237" s="4"/>
    </row>
    <row r="238" spans="1:15" s="5" customFormat="1" x14ac:dyDescent="0.25">
      <c r="A238" s="4"/>
      <c r="B238" s="4"/>
      <c r="C238" s="4"/>
      <c r="I238" s="4"/>
      <c r="J238" s="4"/>
      <c r="K238" s="4"/>
      <c r="L238" s="4"/>
      <c r="M238" s="4"/>
      <c r="N238" s="4"/>
      <c r="O238" s="4"/>
    </row>
    <row r="239" spans="1:15" s="5" customFormat="1" x14ac:dyDescent="0.25">
      <c r="A239" s="4"/>
      <c r="B239" s="4"/>
      <c r="C239" s="4"/>
      <c r="I239" s="4"/>
      <c r="J239" s="4"/>
      <c r="K239" s="4"/>
      <c r="L239" s="4"/>
      <c r="M239" s="4"/>
      <c r="N239" s="4"/>
      <c r="O239" s="4"/>
    </row>
    <row r="240" spans="1:15" s="5" customFormat="1" x14ac:dyDescent="0.25">
      <c r="A240" s="4"/>
      <c r="B240" s="4"/>
      <c r="C240" s="4"/>
      <c r="I240" s="4"/>
      <c r="J240" s="4"/>
      <c r="K240" s="4"/>
      <c r="L240" s="4"/>
      <c r="M240" s="4"/>
      <c r="N240" s="4"/>
      <c r="O240" s="4"/>
    </row>
    <row r="241" spans="1:15" s="5" customFormat="1" x14ac:dyDescent="0.25">
      <c r="A241" s="4"/>
      <c r="B241" s="4"/>
      <c r="C241" s="4"/>
      <c r="I241" s="4"/>
      <c r="J241" s="4"/>
      <c r="K241" s="4"/>
      <c r="L241" s="4"/>
      <c r="M241" s="4"/>
      <c r="N241" s="4"/>
      <c r="O241" s="4"/>
    </row>
    <row r="242" spans="1:15" s="5" customFormat="1" x14ac:dyDescent="0.25">
      <c r="A242" s="4"/>
      <c r="B242" s="4"/>
      <c r="C242" s="4"/>
      <c r="I242" s="4"/>
      <c r="J242" s="4"/>
      <c r="K242" s="4"/>
      <c r="L242" s="4"/>
      <c r="M242" s="4"/>
      <c r="N242" s="4"/>
      <c r="O242" s="4"/>
    </row>
    <row r="243" spans="1:15" s="5" customFormat="1" x14ac:dyDescent="0.25">
      <c r="A243" s="4"/>
      <c r="B243" s="4"/>
      <c r="C243" s="4"/>
      <c r="I243" s="4"/>
      <c r="J243" s="4"/>
      <c r="K243" s="4"/>
      <c r="L243" s="4"/>
      <c r="M243" s="4"/>
      <c r="N243" s="4"/>
      <c r="O243" s="4"/>
    </row>
    <row r="244" spans="1:15" s="5" customFormat="1" x14ac:dyDescent="0.25">
      <c r="A244" s="4"/>
      <c r="B244" s="4"/>
      <c r="C244" s="4"/>
      <c r="I244" s="4"/>
      <c r="J244" s="4"/>
      <c r="K244" s="4"/>
      <c r="L244" s="4"/>
      <c r="M244" s="4"/>
      <c r="N244" s="4"/>
      <c r="O244" s="4"/>
    </row>
    <row r="245" spans="1:15" s="5" customFormat="1" x14ac:dyDescent="0.25">
      <c r="A245" s="4"/>
      <c r="B245" s="4"/>
      <c r="C245" s="4"/>
      <c r="I245" s="4"/>
      <c r="J245" s="4"/>
      <c r="K245" s="4"/>
      <c r="L245" s="4"/>
      <c r="M245" s="4"/>
      <c r="N245" s="4"/>
      <c r="O245" s="4"/>
    </row>
    <row r="246" spans="1:15" s="5" customFormat="1" x14ac:dyDescent="0.25">
      <c r="A246" s="4"/>
      <c r="B246" s="4"/>
      <c r="C246" s="4"/>
      <c r="I246" s="4"/>
      <c r="J246" s="4"/>
      <c r="K246" s="4"/>
      <c r="L246" s="4"/>
      <c r="M246" s="4"/>
      <c r="N246" s="4"/>
      <c r="O246" s="4"/>
    </row>
    <row r="247" spans="1:15" s="5" customFormat="1" x14ac:dyDescent="0.25">
      <c r="A247" s="4"/>
      <c r="B247" s="4"/>
      <c r="C247" s="4"/>
      <c r="I247" s="4"/>
      <c r="J247" s="4"/>
      <c r="K247" s="4"/>
      <c r="L247" s="4"/>
      <c r="M247" s="4"/>
      <c r="N247" s="4"/>
      <c r="O247" s="4"/>
    </row>
    <row r="248" spans="1:15" s="5" customFormat="1" x14ac:dyDescent="0.25">
      <c r="A248" s="4"/>
      <c r="B248" s="4"/>
      <c r="C248" s="4"/>
      <c r="I248" s="4"/>
      <c r="J248" s="4"/>
      <c r="K248" s="4"/>
      <c r="L248" s="4"/>
      <c r="M248" s="4"/>
      <c r="N248" s="4"/>
      <c r="O248" s="4"/>
    </row>
    <row r="249" spans="1:15" s="5" customFormat="1" x14ac:dyDescent="0.25">
      <c r="A249" s="4"/>
      <c r="B249" s="4"/>
      <c r="C249" s="4"/>
      <c r="I249" s="4"/>
      <c r="J249" s="4"/>
      <c r="K249" s="4"/>
      <c r="L249" s="4"/>
      <c r="M249" s="4"/>
      <c r="N249" s="4"/>
      <c r="O249" s="4"/>
    </row>
    <row r="250" spans="1:15" s="5" customFormat="1" x14ac:dyDescent="0.25">
      <c r="A250" s="4"/>
      <c r="B250" s="4"/>
      <c r="C250" s="4"/>
      <c r="I250" s="4"/>
      <c r="J250" s="4"/>
      <c r="K250" s="4"/>
      <c r="L250" s="4"/>
      <c r="M250" s="4"/>
      <c r="N250" s="4"/>
      <c r="O250" s="4"/>
    </row>
    <row r="251" spans="1:15" s="5" customFormat="1" x14ac:dyDescent="0.25">
      <c r="A251" s="4"/>
      <c r="B251" s="4"/>
      <c r="C251" s="4"/>
      <c r="I251" s="4"/>
      <c r="J251" s="4"/>
      <c r="K251" s="4"/>
      <c r="L251" s="4"/>
      <c r="M251" s="4"/>
      <c r="N251" s="4"/>
      <c r="O251" s="4"/>
    </row>
    <row r="252" spans="1:15" s="5" customFormat="1" x14ac:dyDescent="0.25">
      <c r="A252" s="4"/>
      <c r="B252" s="4"/>
      <c r="C252" s="4"/>
      <c r="I252" s="4"/>
      <c r="J252" s="4"/>
      <c r="K252" s="4"/>
      <c r="L252" s="4"/>
      <c r="M252" s="4"/>
      <c r="N252" s="4"/>
      <c r="O252" s="4"/>
    </row>
    <row r="253" spans="1:15" s="5" customFormat="1" x14ac:dyDescent="0.25">
      <c r="A253" s="4"/>
      <c r="B253" s="4"/>
      <c r="C253" s="4"/>
      <c r="I253" s="4"/>
      <c r="J253" s="4"/>
      <c r="K253" s="4"/>
      <c r="L253" s="4"/>
      <c r="M253" s="4"/>
      <c r="N253" s="4"/>
      <c r="O253" s="4"/>
    </row>
    <row r="254" spans="1:15" s="5" customFormat="1" x14ac:dyDescent="0.25">
      <c r="A254" s="4"/>
      <c r="B254" s="4"/>
      <c r="C254" s="4"/>
      <c r="I254" s="4"/>
      <c r="J254" s="4"/>
      <c r="K254" s="4"/>
      <c r="L254" s="4"/>
      <c r="M254" s="4"/>
      <c r="N254" s="4"/>
      <c r="O254" s="4"/>
    </row>
    <row r="255" spans="1:15" s="5" customFormat="1" x14ac:dyDescent="0.25">
      <c r="A255" s="4"/>
      <c r="B255" s="4"/>
      <c r="C255" s="4"/>
      <c r="I255" s="4"/>
      <c r="J255" s="4"/>
      <c r="K255" s="4"/>
      <c r="L255" s="4"/>
      <c r="M255" s="4"/>
      <c r="N255" s="4"/>
      <c r="O255" s="4"/>
    </row>
    <row r="256" spans="1:15" s="5" customFormat="1" x14ac:dyDescent="0.25">
      <c r="A256" s="4"/>
      <c r="B256" s="4"/>
      <c r="C256" s="4"/>
      <c r="I256" s="4"/>
      <c r="J256" s="4"/>
      <c r="K256" s="4"/>
      <c r="L256" s="4"/>
      <c r="M256" s="4"/>
      <c r="N256" s="4"/>
      <c r="O256" s="4"/>
    </row>
    <row r="257" spans="1:15" s="5" customFormat="1" x14ac:dyDescent="0.25">
      <c r="A257" s="4"/>
      <c r="B257" s="4"/>
      <c r="C257" s="4"/>
      <c r="I257" s="4"/>
      <c r="J257" s="4"/>
      <c r="K257" s="4"/>
      <c r="L257" s="4"/>
      <c r="M257" s="4"/>
      <c r="N257" s="4"/>
      <c r="O257" s="4"/>
    </row>
    <row r="258" spans="1:15" s="5" customFormat="1" x14ac:dyDescent="0.25">
      <c r="A258" s="4"/>
      <c r="B258" s="4"/>
      <c r="C258" s="4"/>
      <c r="I258" s="4"/>
      <c r="J258" s="4"/>
      <c r="K258" s="4"/>
      <c r="L258" s="4"/>
      <c r="M258" s="4"/>
      <c r="N258" s="4"/>
      <c r="O258" s="4"/>
    </row>
    <row r="259" spans="1:15" s="5" customFormat="1" x14ac:dyDescent="0.25">
      <c r="A259" s="4"/>
      <c r="B259" s="4"/>
      <c r="C259" s="4"/>
      <c r="I259" s="4"/>
      <c r="J259" s="4"/>
      <c r="K259" s="4"/>
      <c r="L259" s="4"/>
      <c r="M259" s="4"/>
      <c r="N259" s="4"/>
      <c r="O259" s="4"/>
    </row>
    <row r="260" spans="1:15" s="5" customFormat="1" x14ac:dyDescent="0.25">
      <c r="A260" s="4"/>
      <c r="B260" s="4"/>
      <c r="C260" s="4"/>
      <c r="I260" s="4"/>
      <c r="J260" s="4"/>
      <c r="K260" s="4"/>
      <c r="L260" s="4"/>
      <c r="M260" s="4"/>
      <c r="N260" s="4"/>
      <c r="O260" s="4"/>
    </row>
    <row r="261" spans="1:15" s="5" customFormat="1" x14ac:dyDescent="0.25">
      <c r="A261" s="4"/>
      <c r="B261" s="4"/>
      <c r="C261" s="4"/>
      <c r="I261" s="4"/>
      <c r="J261" s="4"/>
      <c r="K261" s="4"/>
      <c r="L261" s="4"/>
      <c r="M261" s="4"/>
      <c r="N261" s="4"/>
      <c r="O261" s="4"/>
    </row>
    <row r="262" spans="1:15" s="5" customFormat="1" x14ac:dyDescent="0.25">
      <c r="A262" s="4"/>
      <c r="B262" s="4"/>
      <c r="C262" s="4"/>
      <c r="I262" s="4"/>
      <c r="J262" s="4"/>
      <c r="K262" s="4"/>
      <c r="L262" s="4"/>
      <c r="M262" s="4"/>
      <c r="N262" s="4"/>
      <c r="O262" s="4"/>
    </row>
    <row r="263" spans="1:15" s="5" customFormat="1" x14ac:dyDescent="0.25">
      <c r="A263" s="4"/>
      <c r="B263" s="4"/>
      <c r="C263" s="4"/>
      <c r="I263" s="4"/>
      <c r="J263" s="4"/>
      <c r="K263" s="4"/>
      <c r="L263" s="4"/>
      <c r="M263" s="4"/>
      <c r="N263" s="4"/>
      <c r="O263" s="4"/>
    </row>
    <row r="264" spans="1:15" s="5" customFormat="1" x14ac:dyDescent="0.25">
      <c r="A264" s="4"/>
      <c r="B264" s="4"/>
      <c r="C264" s="4"/>
      <c r="I264" s="4"/>
      <c r="J264" s="4"/>
      <c r="K264" s="4"/>
      <c r="L264" s="4"/>
      <c r="M264" s="4"/>
      <c r="N264" s="4"/>
      <c r="O264" s="4"/>
    </row>
    <row r="265" spans="1:15" s="5" customFormat="1" x14ac:dyDescent="0.25">
      <c r="A265" s="4"/>
      <c r="B265" s="4"/>
      <c r="C265" s="4"/>
      <c r="I265" s="4"/>
      <c r="J265" s="4"/>
      <c r="K265" s="4"/>
      <c r="L265" s="4"/>
      <c r="M265" s="4"/>
      <c r="N265" s="4"/>
      <c r="O265" s="4"/>
    </row>
    <row r="266" spans="1:15" s="5" customFormat="1" x14ac:dyDescent="0.25">
      <c r="A266" s="4"/>
      <c r="B266" s="4"/>
      <c r="C266" s="4"/>
      <c r="I266" s="4"/>
      <c r="J266" s="4"/>
      <c r="K266" s="4"/>
      <c r="L266" s="4"/>
      <c r="M266" s="4"/>
      <c r="N266" s="4"/>
      <c r="O266" s="4"/>
    </row>
    <row r="267" spans="1:15" s="5" customFormat="1" x14ac:dyDescent="0.25">
      <c r="A267" s="4"/>
      <c r="B267" s="4"/>
      <c r="C267" s="4"/>
      <c r="I267" s="4"/>
      <c r="J267" s="4"/>
      <c r="K267" s="4"/>
      <c r="L267" s="4"/>
      <c r="M267" s="4"/>
      <c r="N267" s="4"/>
      <c r="O267" s="4"/>
    </row>
    <row r="268" spans="1:15" s="5" customFormat="1" x14ac:dyDescent="0.25">
      <c r="A268" s="4"/>
      <c r="B268" s="4"/>
      <c r="C268" s="4"/>
      <c r="I268" s="4"/>
      <c r="J268" s="4"/>
      <c r="K268" s="4"/>
      <c r="L268" s="4"/>
      <c r="M268" s="4"/>
      <c r="N268" s="4"/>
      <c r="O268" s="4"/>
    </row>
    <row r="269" spans="1:15" s="5" customFormat="1" x14ac:dyDescent="0.25">
      <c r="A269" s="4"/>
      <c r="B269" s="4"/>
      <c r="C269" s="4"/>
      <c r="I269" s="4"/>
      <c r="J269" s="4"/>
      <c r="K269" s="4"/>
      <c r="L269" s="4"/>
      <c r="M269" s="4"/>
      <c r="N269" s="4"/>
      <c r="O269" s="4"/>
    </row>
    <row r="270" spans="1:15" s="5" customFormat="1" x14ac:dyDescent="0.25">
      <c r="A270" s="4"/>
      <c r="B270" s="4"/>
      <c r="C270" s="4"/>
      <c r="I270" s="4"/>
      <c r="J270" s="4"/>
      <c r="K270" s="4"/>
      <c r="L270" s="4"/>
      <c r="M270" s="4"/>
      <c r="N270" s="4"/>
      <c r="O270" s="4"/>
    </row>
    <row r="271" spans="1:15" s="5" customFormat="1" x14ac:dyDescent="0.25">
      <c r="A271" s="4"/>
      <c r="B271" s="4"/>
      <c r="C271" s="4"/>
      <c r="I271" s="4"/>
      <c r="J271" s="4"/>
      <c r="K271" s="4"/>
      <c r="L271" s="4"/>
      <c r="M271" s="4"/>
      <c r="N271" s="4"/>
      <c r="O271" s="4"/>
    </row>
    <row r="272" spans="1:15" s="5" customFormat="1" x14ac:dyDescent="0.25">
      <c r="A272" s="4"/>
      <c r="B272" s="4"/>
      <c r="C272" s="4"/>
      <c r="I272" s="4"/>
      <c r="J272" s="4"/>
      <c r="K272" s="4"/>
      <c r="L272" s="4"/>
      <c r="M272" s="4"/>
      <c r="N272" s="4"/>
      <c r="O272" s="4"/>
    </row>
    <row r="273" spans="1:15" s="5" customFormat="1" x14ac:dyDescent="0.25">
      <c r="A273" s="4"/>
      <c r="B273" s="4"/>
      <c r="C273" s="4"/>
      <c r="I273" s="4"/>
      <c r="J273" s="4"/>
      <c r="K273" s="4"/>
      <c r="L273" s="4"/>
      <c r="M273" s="4"/>
      <c r="N273" s="4"/>
      <c r="O273" s="4"/>
    </row>
    <row r="274" spans="1:15" s="5" customFormat="1" x14ac:dyDescent="0.25">
      <c r="A274" s="4"/>
      <c r="B274" s="4"/>
      <c r="C274" s="4"/>
      <c r="I274" s="4"/>
      <c r="J274" s="4"/>
      <c r="K274" s="4"/>
      <c r="L274" s="4"/>
      <c r="M274" s="4"/>
      <c r="N274" s="4"/>
      <c r="O274" s="4"/>
    </row>
    <row r="275" spans="1:15" s="5" customFormat="1" x14ac:dyDescent="0.25">
      <c r="A275" s="4"/>
      <c r="B275" s="4"/>
      <c r="C275" s="4"/>
      <c r="I275" s="4"/>
      <c r="J275" s="4"/>
      <c r="K275" s="4"/>
      <c r="L275" s="4"/>
      <c r="M275" s="4"/>
      <c r="N275" s="4"/>
      <c r="O275" s="4"/>
    </row>
    <row r="276" spans="1:15" s="5" customFormat="1" x14ac:dyDescent="0.25">
      <c r="A276" s="4"/>
      <c r="B276" s="4"/>
      <c r="C276" s="4"/>
      <c r="I276" s="4"/>
      <c r="J276" s="4"/>
      <c r="K276" s="4"/>
      <c r="L276" s="4"/>
      <c r="M276" s="4"/>
      <c r="N276" s="4"/>
      <c r="O276" s="4"/>
    </row>
    <row r="277" spans="1:15" s="5" customFormat="1" x14ac:dyDescent="0.25">
      <c r="A277" s="4"/>
      <c r="B277" s="4"/>
      <c r="C277" s="4"/>
      <c r="I277" s="4"/>
      <c r="J277" s="4"/>
      <c r="K277" s="4"/>
      <c r="L277" s="4"/>
      <c r="M277" s="4"/>
      <c r="N277" s="4"/>
      <c r="O277" s="4"/>
    </row>
    <row r="278" spans="1:15" s="5" customFormat="1" x14ac:dyDescent="0.25">
      <c r="A278" s="4"/>
      <c r="B278" s="4"/>
      <c r="C278" s="4"/>
      <c r="I278" s="4"/>
      <c r="J278" s="4"/>
      <c r="K278" s="4"/>
      <c r="L278" s="4"/>
      <c r="M278" s="4"/>
      <c r="N278" s="4"/>
      <c r="O278" s="4"/>
    </row>
    <row r="279" spans="1:15" s="5" customFormat="1" x14ac:dyDescent="0.25">
      <c r="A279" s="4"/>
      <c r="B279" s="4"/>
      <c r="C279" s="4"/>
      <c r="I279" s="4"/>
      <c r="J279" s="4"/>
      <c r="K279" s="4"/>
      <c r="L279" s="4"/>
      <c r="M279" s="4"/>
      <c r="N279" s="4"/>
      <c r="O279" s="4"/>
    </row>
    <row r="280" spans="1:15" s="5" customFormat="1" x14ac:dyDescent="0.25">
      <c r="A280" s="4"/>
      <c r="B280" s="4"/>
      <c r="C280" s="4"/>
      <c r="I280" s="4"/>
      <c r="J280" s="4"/>
      <c r="K280" s="4"/>
      <c r="L280" s="4"/>
      <c r="M280" s="4"/>
      <c r="N280" s="4"/>
      <c r="O280" s="4"/>
    </row>
    <row r="281" spans="1:15" s="5" customFormat="1" x14ac:dyDescent="0.25">
      <c r="A281" s="4"/>
      <c r="B281" s="4"/>
      <c r="C281" s="4"/>
      <c r="I281" s="4"/>
      <c r="J281" s="4"/>
      <c r="K281" s="4"/>
      <c r="L281" s="4"/>
      <c r="M281" s="4"/>
      <c r="N281" s="4"/>
      <c r="O281" s="4"/>
    </row>
    <row r="282" spans="1:15" s="5" customFormat="1" x14ac:dyDescent="0.25">
      <c r="A282" s="4"/>
      <c r="B282" s="4"/>
      <c r="C282" s="4"/>
      <c r="I282" s="4"/>
      <c r="J282" s="4"/>
      <c r="K282" s="4"/>
      <c r="L282" s="4"/>
      <c r="M282" s="4"/>
      <c r="N282" s="4"/>
      <c r="O282" s="4"/>
    </row>
    <row r="283" spans="1:15" s="5" customFormat="1" x14ac:dyDescent="0.25">
      <c r="A283" s="4"/>
      <c r="B283" s="4"/>
      <c r="C283" s="4"/>
      <c r="I283" s="4"/>
      <c r="J283" s="4"/>
      <c r="K283" s="4"/>
      <c r="L283" s="4"/>
      <c r="M283" s="4"/>
      <c r="N283" s="4"/>
      <c r="O283" s="4"/>
    </row>
    <row r="284" spans="1:15" s="5" customFormat="1" x14ac:dyDescent="0.25">
      <c r="A284" s="4"/>
      <c r="B284" s="4"/>
      <c r="C284" s="4"/>
      <c r="I284" s="4"/>
      <c r="J284" s="4"/>
      <c r="K284" s="4"/>
      <c r="L284" s="4"/>
      <c r="M284" s="4"/>
      <c r="N284" s="4"/>
      <c r="O284" s="4"/>
    </row>
    <row r="285" spans="1:15" s="5" customFormat="1" x14ac:dyDescent="0.25">
      <c r="A285" s="4"/>
      <c r="B285" s="4"/>
      <c r="C285" s="4"/>
      <c r="I285" s="4"/>
      <c r="J285" s="4"/>
      <c r="K285" s="4"/>
      <c r="L285" s="4"/>
      <c r="M285" s="4"/>
      <c r="N285" s="4"/>
      <c r="O285" s="4"/>
    </row>
    <row r="286" spans="1:15" s="5" customFormat="1" x14ac:dyDescent="0.25">
      <c r="A286" s="4"/>
      <c r="B286" s="4"/>
      <c r="C286" s="4"/>
      <c r="I286" s="4"/>
      <c r="J286" s="4"/>
      <c r="K286" s="4"/>
      <c r="L286" s="4"/>
      <c r="M286" s="4"/>
      <c r="N286" s="4"/>
      <c r="O286" s="4"/>
    </row>
    <row r="287" spans="1:15" s="5" customFormat="1" x14ac:dyDescent="0.25">
      <c r="A287" s="4"/>
      <c r="B287" s="4"/>
      <c r="C287" s="4"/>
      <c r="I287" s="4"/>
      <c r="J287" s="4"/>
      <c r="K287" s="4"/>
      <c r="L287" s="4"/>
      <c r="M287" s="4"/>
      <c r="N287" s="4"/>
      <c r="O287" s="4"/>
    </row>
    <row r="288" spans="1:15" s="5" customFormat="1" x14ac:dyDescent="0.25">
      <c r="A288" s="4"/>
      <c r="B288" s="4"/>
      <c r="C288" s="4"/>
      <c r="I288" s="4"/>
      <c r="J288" s="4"/>
      <c r="K288" s="4"/>
      <c r="L288" s="4"/>
      <c r="M288" s="4"/>
      <c r="N288" s="4"/>
      <c r="O288" s="4"/>
    </row>
    <row r="289" spans="1:15" s="5" customFormat="1" x14ac:dyDescent="0.25">
      <c r="A289" s="4"/>
      <c r="B289" s="4"/>
      <c r="C289" s="4"/>
      <c r="I289" s="4"/>
      <c r="J289" s="4"/>
      <c r="K289" s="4"/>
      <c r="L289" s="4"/>
      <c r="M289" s="4"/>
      <c r="N289" s="4"/>
      <c r="O289" s="4"/>
    </row>
    <row r="290" spans="1:15" s="5" customFormat="1" x14ac:dyDescent="0.25">
      <c r="A290" s="4"/>
      <c r="B290" s="4"/>
      <c r="C290" s="4"/>
      <c r="I290" s="4"/>
      <c r="J290" s="4"/>
      <c r="K290" s="4"/>
      <c r="L290" s="4"/>
      <c r="M290" s="4"/>
      <c r="N290" s="4"/>
      <c r="O290" s="4"/>
    </row>
    <row r="291" spans="1:15" s="5" customFormat="1" x14ac:dyDescent="0.25">
      <c r="A291" s="4"/>
      <c r="B291" s="4"/>
      <c r="C291" s="4"/>
      <c r="I291" s="4"/>
      <c r="J291" s="4"/>
      <c r="K291" s="4"/>
      <c r="L291" s="4"/>
      <c r="M291" s="4"/>
      <c r="N291" s="4"/>
      <c r="O291" s="4"/>
    </row>
    <row r="292" spans="1:15" s="5" customFormat="1" x14ac:dyDescent="0.25">
      <c r="A292" s="4"/>
      <c r="B292" s="4"/>
      <c r="C292" s="4"/>
      <c r="I292" s="4"/>
      <c r="J292" s="4"/>
      <c r="K292" s="4"/>
      <c r="L292" s="4"/>
      <c r="M292" s="4"/>
      <c r="N292" s="4"/>
      <c r="O292" s="4"/>
    </row>
    <row r="293" spans="1:15" s="5" customFormat="1" x14ac:dyDescent="0.25">
      <c r="A293" s="4"/>
      <c r="B293" s="4"/>
      <c r="C293" s="4"/>
      <c r="I293" s="4"/>
      <c r="J293" s="4"/>
      <c r="K293" s="4"/>
      <c r="L293" s="4"/>
      <c r="M293" s="4"/>
      <c r="N293" s="4"/>
      <c r="O293" s="4"/>
    </row>
    <row r="294" spans="1:15" s="5" customFormat="1" x14ac:dyDescent="0.25">
      <c r="A294" s="4"/>
      <c r="B294" s="4"/>
      <c r="C294" s="4"/>
      <c r="I294" s="4"/>
      <c r="J294" s="4"/>
      <c r="K294" s="4"/>
      <c r="L294" s="4"/>
      <c r="M294" s="4"/>
      <c r="N294" s="4"/>
      <c r="O294" s="4"/>
    </row>
    <row r="295" spans="1:15" s="5" customFormat="1" x14ac:dyDescent="0.25">
      <c r="A295" s="4"/>
      <c r="B295" s="4"/>
      <c r="C295" s="4"/>
      <c r="I295" s="4"/>
      <c r="J295" s="4"/>
      <c r="K295" s="4"/>
      <c r="L295" s="4"/>
      <c r="M295" s="4"/>
      <c r="N295" s="4"/>
      <c r="O295" s="4"/>
    </row>
    <row r="296" spans="1:15" s="5" customFormat="1" x14ac:dyDescent="0.25">
      <c r="A296" s="4"/>
      <c r="B296" s="4"/>
      <c r="C296" s="4"/>
      <c r="I296" s="4"/>
      <c r="J296" s="4"/>
      <c r="K296" s="4"/>
      <c r="L296" s="4"/>
      <c r="M296" s="4"/>
      <c r="N296" s="4"/>
      <c r="O296" s="4"/>
    </row>
    <row r="297" spans="1:15" s="5" customFormat="1" x14ac:dyDescent="0.25">
      <c r="A297" s="4"/>
      <c r="B297" s="4"/>
      <c r="C297" s="4"/>
      <c r="I297" s="4"/>
      <c r="J297" s="4"/>
      <c r="K297" s="4"/>
      <c r="L297" s="4"/>
      <c r="M297" s="4"/>
      <c r="N297" s="4"/>
      <c r="O297" s="4"/>
    </row>
    <row r="298" spans="1:15" s="5" customFormat="1" x14ac:dyDescent="0.25">
      <c r="A298" s="4"/>
      <c r="B298" s="4"/>
      <c r="C298" s="4"/>
      <c r="I298" s="4"/>
      <c r="J298" s="4"/>
      <c r="K298" s="4"/>
      <c r="L298" s="4"/>
      <c r="M298" s="4"/>
      <c r="N298" s="4"/>
      <c r="O298" s="4"/>
    </row>
    <row r="299" spans="1:15" s="5" customFormat="1" ht="13" thickBot="1" x14ac:dyDescent="0.3">
      <c r="A299" s="4"/>
      <c r="B299" s="4"/>
      <c r="C299" s="4"/>
      <c r="I299" s="4"/>
      <c r="J299" s="4"/>
      <c r="K299" s="4"/>
      <c r="L299" s="4"/>
      <c r="M299" s="4"/>
      <c r="N299" s="4"/>
      <c r="O299" s="4"/>
    </row>
    <row r="300" spans="1:15" s="5" customFormat="1" x14ac:dyDescent="0.25">
      <c r="A300" s="4"/>
      <c r="B300" s="453" t="s">
        <v>59</v>
      </c>
      <c r="C300" s="454"/>
      <c r="D300" s="455"/>
      <c r="E300" s="17">
        <v>17256</v>
      </c>
      <c r="F300" s="18" t="s">
        <v>60</v>
      </c>
      <c r="G300" s="17" t="s">
        <v>61</v>
      </c>
      <c r="H300" s="456">
        <v>4600</v>
      </c>
      <c r="I300" s="4"/>
      <c r="J300" s="4"/>
      <c r="K300" s="4"/>
      <c r="L300" s="4"/>
      <c r="M300" s="4"/>
      <c r="N300" s="4"/>
      <c r="O300" s="4"/>
    </row>
    <row r="301" spans="1:15" s="5" customFormat="1" ht="13" thickBot="1" x14ac:dyDescent="0.3">
      <c r="A301" s="4"/>
      <c r="B301" s="458" t="s">
        <v>62</v>
      </c>
      <c r="C301" s="459"/>
      <c r="D301" s="460"/>
      <c r="E301" s="20">
        <v>32150</v>
      </c>
      <c r="F301" s="21" t="s">
        <v>63</v>
      </c>
      <c r="G301" s="20" t="s">
        <v>64</v>
      </c>
      <c r="H301" s="457"/>
      <c r="I301" s="4"/>
      <c r="J301" s="4"/>
      <c r="K301" s="4"/>
      <c r="L301" s="4"/>
      <c r="M301" s="4"/>
      <c r="N301" s="4"/>
      <c r="O301" s="4"/>
    </row>
    <row r="302" spans="1:15" s="5" customFormat="1" x14ac:dyDescent="0.25">
      <c r="A302" s="4"/>
      <c r="B302" s="4"/>
      <c r="C302" s="4"/>
      <c r="I302" s="4"/>
      <c r="J302" s="4"/>
      <c r="K302" s="4"/>
      <c r="L302" s="4"/>
      <c r="M302" s="4"/>
      <c r="N302" s="4"/>
      <c r="O302" s="4"/>
    </row>
    <row r="303" spans="1:15" s="5" customFormat="1" x14ac:dyDescent="0.25">
      <c r="A303" s="4"/>
      <c r="B303" s="4"/>
      <c r="C303" s="4"/>
      <c r="I303" s="4"/>
      <c r="J303" s="4"/>
      <c r="K303" s="4"/>
      <c r="L303" s="4"/>
      <c r="M303" s="4"/>
      <c r="N303" s="4"/>
      <c r="O303" s="4"/>
    </row>
    <row r="315" spans="2:8" ht="13" thickBot="1" x14ac:dyDescent="0.3"/>
    <row r="316" spans="2:8" x14ac:dyDescent="0.25">
      <c r="B316" s="453" t="s">
        <v>59</v>
      </c>
      <c r="C316" s="454"/>
      <c r="D316" s="455"/>
      <c r="E316" s="17">
        <v>17256</v>
      </c>
      <c r="F316" s="18" t="s">
        <v>60</v>
      </c>
      <c r="G316" s="17" t="s">
        <v>61</v>
      </c>
      <c r="H316" s="456">
        <v>4600</v>
      </c>
    </row>
    <row r="317" spans="2:8" ht="13" thickBot="1" x14ac:dyDescent="0.3">
      <c r="B317" s="461" t="s">
        <v>62</v>
      </c>
      <c r="C317" s="459"/>
      <c r="D317" s="460"/>
      <c r="E317" s="20">
        <v>32150</v>
      </c>
      <c r="F317" s="21" t="s">
        <v>63</v>
      </c>
      <c r="G317" s="20" t="s">
        <v>64</v>
      </c>
      <c r="H317" s="457"/>
    </row>
  </sheetData>
  <sheetProtection selectLockedCells="1"/>
  <mergeCells count="186">
    <mergeCell ref="B300:D300"/>
    <mergeCell ref="H300:H301"/>
    <mergeCell ref="B301:D301"/>
    <mergeCell ref="B316:D316"/>
    <mergeCell ref="H316:H317"/>
    <mergeCell ref="B317:D317"/>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 ref="B9:D10"/>
    <mergeCell ref="F9:F10"/>
    <mergeCell ref="A33:A34"/>
    <mergeCell ref="B33:D33"/>
    <mergeCell ref="H33:H34"/>
    <mergeCell ref="B34:D34"/>
    <mergeCell ref="A31:A32"/>
    <mergeCell ref="B31:D31"/>
    <mergeCell ref="H31:H32"/>
    <mergeCell ref="B32:D32"/>
    <mergeCell ref="B19:D19"/>
    <mergeCell ref="H19:H20"/>
    <mergeCell ref="B20:D20"/>
    <mergeCell ref="B21:D21"/>
    <mergeCell ref="H21:H22"/>
    <mergeCell ref="B22:D22"/>
    <mergeCell ref="B23:D23"/>
    <mergeCell ref="H23:H24"/>
    <mergeCell ref="B24:D24"/>
    <mergeCell ref="B25:D25"/>
    <mergeCell ref="H25:H26"/>
    <mergeCell ref="H13:H14"/>
    <mergeCell ref="H11:H12"/>
    <mergeCell ref="G9:G10"/>
    <mergeCell ref="A69:A70"/>
    <mergeCell ref="B69:D69"/>
    <mergeCell ref="H69:H70"/>
    <mergeCell ref="B70:D70"/>
    <mergeCell ref="H51:H52"/>
    <mergeCell ref="B52:D52"/>
    <mergeCell ref="A49:A50"/>
    <mergeCell ref="B49:D49"/>
    <mergeCell ref="H49:H50"/>
    <mergeCell ref="B50:D50"/>
    <mergeCell ref="A63:A64"/>
    <mergeCell ref="B63:D63"/>
    <mergeCell ref="H63:H64"/>
    <mergeCell ref="B64:D64"/>
    <mergeCell ref="H67:H68"/>
    <mergeCell ref="B58:D58"/>
    <mergeCell ref="A55:A56"/>
    <mergeCell ref="H61:H62"/>
    <mergeCell ref="H65:H66"/>
    <mergeCell ref="B66:D66"/>
    <mergeCell ref="H55:H56"/>
    <mergeCell ref="H53:H54"/>
    <mergeCell ref="A98:H98"/>
    <mergeCell ref="A71:A72"/>
    <mergeCell ref="B71:D71"/>
    <mergeCell ref="H71:H72"/>
    <mergeCell ref="B72:D72"/>
    <mergeCell ref="A73:A74"/>
    <mergeCell ref="B73:D73"/>
    <mergeCell ref="H73:H74"/>
    <mergeCell ref="B74:D74"/>
    <mergeCell ref="A97:H97"/>
    <mergeCell ref="E92:H92"/>
    <mergeCell ref="B78:D78"/>
    <mergeCell ref="A79:A80"/>
    <mergeCell ref="B79:D79"/>
    <mergeCell ref="H79:H80"/>
    <mergeCell ref="B80:D80"/>
    <mergeCell ref="A81:A82"/>
    <mergeCell ref="B81:D81"/>
    <mergeCell ref="H81:H82"/>
    <mergeCell ref="B82:D82"/>
    <mergeCell ref="H85:H86"/>
    <mergeCell ref="B86:D86"/>
    <mergeCell ref="A87:A88"/>
    <mergeCell ref="B87:D87"/>
    <mergeCell ref="E95:F95"/>
    <mergeCell ref="A75:A76"/>
    <mergeCell ref="B75:D75"/>
    <mergeCell ref="H75:H76"/>
    <mergeCell ref="B76:D76"/>
    <mergeCell ref="A77:A78"/>
    <mergeCell ref="B77:D77"/>
    <mergeCell ref="H77:H78"/>
    <mergeCell ref="E93:F94"/>
    <mergeCell ref="G93:H94"/>
    <mergeCell ref="H87:H88"/>
    <mergeCell ref="B88:D88"/>
    <mergeCell ref="A89:A90"/>
    <mergeCell ref="B89:D89"/>
    <mergeCell ref="H89:H90"/>
    <mergeCell ref="B90:D90"/>
    <mergeCell ref="A83:A84"/>
    <mergeCell ref="B83:D83"/>
    <mergeCell ref="H83:H84"/>
    <mergeCell ref="B84:D84"/>
    <mergeCell ref="A85:A86"/>
    <mergeCell ref="B85:D85"/>
    <mergeCell ref="G95:H95"/>
    <mergeCell ref="E9:E10"/>
    <mergeCell ref="A67:A68"/>
    <mergeCell ref="B67:D67"/>
    <mergeCell ref="B68:D68"/>
    <mergeCell ref="A65:A66"/>
    <mergeCell ref="B65:D65"/>
    <mergeCell ref="A47:A48"/>
    <mergeCell ref="B47:D47"/>
    <mergeCell ref="H47:H48"/>
    <mergeCell ref="B48:D48"/>
    <mergeCell ref="H43:H44"/>
    <mergeCell ref="B44:D44"/>
    <mergeCell ref="A41:A42"/>
    <mergeCell ref="B41:D41"/>
    <mergeCell ref="H41:H42"/>
    <mergeCell ref="B42:D42"/>
    <mergeCell ref="H59:H60"/>
    <mergeCell ref="B60:D60"/>
    <mergeCell ref="A57:A58"/>
    <mergeCell ref="B57:D57"/>
    <mergeCell ref="H57:H58"/>
    <mergeCell ref="B51:D51"/>
    <mergeCell ref="A21:A22"/>
    <mergeCell ref="A27:A28"/>
    <mergeCell ref="A29:A30"/>
    <mergeCell ref="A23:A24"/>
    <mergeCell ref="A25:A26"/>
    <mergeCell ref="A51:A52"/>
    <mergeCell ref="A61:A62"/>
    <mergeCell ref="B61:D61"/>
    <mergeCell ref="B62:D62"/>
    <mergeCell ref="A59:A60"/>
    <mergeCell ref="B59:D59"/>
    <mergeCell ref="B55:D55"/>
    <mergeCell ref="B56:D56"/>
    <mergeCell ref="A53:A54"/>
    <mergeCell ref="B53:D53"/>
    <mergeCell ref="B54:D54"/>
    <mergeCell ref="B26:D26"/>
    <mergeCell ref="B37:D37"/>
    <mergeCell ref="B38:D38"/>
    <mergeCell ref="B27:D27"/>
    <mergeCell ref="B28:D28"/>
    <mergeCell ref="B29:D29"/>
    <mergeCell ref="B30:D30"/>
    <mergeCell ref="A15:A16"/>
    <mergeCell ref="A17:A18"/>
    <mergeCell ref="A35:A36"/>
    <mergeCell ref="B35:D35"/>
    <mergeCell ref="H35:H36"/>
    <mergeCell ref="B36:D36"/>
    <mergeCell ref="A45:A46"/>
    <mergeCell ref="B45:D45"/>
    <mergeCell ref="H45:H46"/>
    <mergeCell ref="B46:D46"/>
    <mergeCell ref="A43:A44"/>
    <mergeCell ref="B43:D43"/>
    <mergeCell ref="A39:A40"/>
    <mergeCell ref="B39:D39"/>
    <mergeCell ref="H39:H40"/>
    <mergeCell ref="B40:D40"/>
    <mergeCell ref="A37:A38"/>
    <mergeCell ref="A19:A20"/>
    <mergeCell ref="H37:H38"/>
    <mergeCell ref="H27:H28"/>
    <mergeCell ref="H29:H30"/>
    <mergeCell ref="B17:D17"/>
    <mergeCell ref="H17:H18"/>
    <mergeCell ref="B18:D18"/>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4"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5935-B64F-40CA-97B6-97359C26D125}">
  <sheetPr>
    <tabColor indexed="49"/>
    <pageSetUpPr fitToPage="1"/>
  </sheetPr>
  <dimension ref="A1:Q1000"/>
  <sheetViews>
    <sheetView showGridLines="0" showZeros="0" zoomScaleNormal="100" workbookViewId="0">
      <pane ySplit="11" topLeftCell="A33" activePane="bottomLeft" state="frozen"/>
      <selection activeCell="A9" sqref="A9:A12"/>
      <selection pane="bottomLeft" activeCell="M40" sqref="M40:Q40"/>
    </sheetView>
  </sheetViews>
  <sheetFormatPr defaultColWidth="9.1796875" defaultRowHeight="12.5" x14ac:dyDescent="0.25"/>
  <cols>
    <col min="1" max="1" width="8.81640625" style="108" customWidth="1"/>
    <col min="2" max="2" width="5.7265625" style="108" customWidth="1"/>
    <col min="3" max="3" width="5.7265625" style="109" hidden="1" customWidth="1"/>
    <col min="4" max="4" width="20.7265625" style="108" customWidth="1"/>
    <col min="5" max="5" width="4.7265625" style="108" customWidth="1"/>
    <col min="6" max="6" width="12.7265625" style="108" customWidth="1"/>
    <col min="7" max="7" width="2.453125" style="108" customWidth="1"/>
    <col min="8" max="9" width="10.26953125" style="108" customWidth="1"/>
    <col min="10" max="10" width="2.453125" style="108" customWidth="1"/>
    <col min="11" max="11" width="15.81640625" style="108" customWidth="1"/>
    <col min="12" max="12" width="5.7265625" style="108" customWidth="1"/>
    <col min="13" max="13" width="2.453125" style="108" customWidth="1"/>
    <col min="14" max="14" width="9.81640625" style="108" customWidth="1"/>
    <col min="15" max="15" width="2.453125" style="108" customWidth="1"/>
    <col min="16" max="17" width="7.7265625" style="108" customWidth="1"/>
    <col min="18" max="16384" width="9.1796875" style="108"/>
  </cols>
  <sheetData>
    <row r="1" spans="1:17" ht="30" customHeight="1" x14ac:dyDescent="0.3">
      <c r="A1" s="441" t="s">
        <v>215</v>
      </c>
      <c r="B1" s="441"/>
      <c r="C1" s="441"/>
      <c r="D1" s="441"/>
      <c r="E1" s="441"/>
      <c r="F1" s="441"/>
      <c r="G1" s="441"/>
      <c r="H1" s="441"/>
      <c r="I1" s="441"/>
      <c r="J1" s="441"/>
      <c r="K1" s="441"/>
      <c r="L1" s="441"/>
      <c r="M1" s="441"/>
      <c r="N1" s="441"/>
      <c r="O1" s="441"/>
      <c r="P1" s="441"/>
      <c r="Q1" s="441"/>
    </row>
    <row r="2" spans="1:17" x14ac:dyDescent="0.25">
      <c r="A2" s="442" t="s">
        <v>0</v>
      </c>
      <c r="B2" s="443"/>
      <c r="C2" s="443"/>
      <c r="D2" s="443"/>
      <c r="E2" s="443"/>
      <c r="F2" s="443"/>
      <c r="G2" s="443"/>
      <c r="H2" s="443"/>
      <c r="I2" s="443"/>
      <c r="J2" s="443"/>
      <c r="K2" s="443"/>
      <c r="L2" s="443"/>
      <c r="M2" s="443"/>
      <c r="N2" s="443"/>
      <c r="O2" s="443"/>
      <c r="P2" s="443"/>
      <c r="Q2" s="444"/>
    </row>
    <row r="3" spans="1:17" s="1" customFormat="1" ht="25" x14ac:dyDescent="0.25">
      <c r="A3" s="610" t="s">
        <v>261</v>
      </c>
      <c r="B3" s="611"/>
      <c r="C3" s="611"/>
      <c r="D3" s="611"/>
      <c r="E3" s="611"/>
      <c r="F3" s="611"/>
      <c r="G3" s="611"/>
      <c r="H3" s="611"/>
      <c r="I3" s="611"/>
      <c r="J3" s="611"/>
      <c r="K3" s="611"/>
      <c r="L3" s="611"/>
      <c r="M3" s="611"/>
      <c r="N3" s="611"/>
      <c r="O3" s="611"/>
      <c r="P3" s="611"/>
      <c r="Q3" s="612"/>
    </row>
    <row r="4" spans="1:17" ht="12" customHeight="1" x14ac:dyDescent="0.25"/>
    <row r="5" spans="1:17" s="121" customFormat="1" ht="13.9" customHeight="1" x14ac:dyDescent="0.25">
      <c r="A5" s="448" t="s">
        <v>1</v>
      </c>
      <c r="B5" s="448"/>
      <c r="C5" s="448"/>
      <c r="D5" s="448"/>
      <c r="E5" s="448" t="s">
        <v>2</v>
      </c>
      <c r="F5" s="448"/>
      <c r="G5" s="449" t="s">
        <v>3</v>
      </c>
      <c r="H5" s="450"/>
      <c r="I5" s="451"/>
      <c r="J5" s="449" t="s">
        <v>4</v>
      </c>
      <c r="K5" s="450"/>
      <c r="L5" s="450"/>
      <c r="M5" s="450"/>
      <c r="N5" s="451"/>
      <c r="O5" s="449" t="s">
        <v>5</v>
      </c>
      <c r="P5" s="451"/>
      <c r="Q5" s="227" t="s">
        <v>6</v>
      </c>
    </row>
    <row r="6" spans="1:17" s="195" customFormat="1" ht="13" x14ac:dyDescent="0.25">
      <c r="A6" s="345" t="s">
        <v>41</v>
      </c>
      <c r="B6" s="345"/>
      <c r="C6" s="345"/>
      <c r="D6" s="345"/>
      <c r="E6" s="345" t="s">
        <v>42</v>
      </c>
      <c r="F6" s="345"/>
      <c r="G6" s="435" t="s">
        <v>20</v>
      </c>
      <c r="H6" s="436"/>
      <c r="I6" s="437"/>
      <c r="J6" s="435" t="s">
        <v>161</v>
      </c>
      <c r="K6" s="436"/>
      <c r="L6" s="436"/>
      <c r="M6" s="436"/>
      <c r="N6" s="437"/>
      <c r="O6" s="438" t="s">
        <v>27</v>
      </c>
      <c r="P6" s="439"/>
      <c r="Q6" s="196" t="s">
        <v>19</v>
      </c>
    </row>
    <row r="7" spans="1:17" ht="16.899999999999999" customHeight="1" x14ac:dyDescent="0.25">
      <c r="A7" s="194"/>
      <c r="B7" s="194"/>
      <c r="C7" s="274">
        <v>0</v>
      </c>
      <c r="D7" s="194"/>
      <c r="E7" s="194"/>
      <c r="F7" s="425"/>
      <c r="G7" s="425"/>
      <c r="H7" s="425"/>
      <c r="I7" s="425"/>
      <c r="J7" s="425"/>
      <c r="K7" s="425"/>
      <c r="L7" s="425"/>
      <c r="M7" s="425"/>
      <c r="N7" s="425"/>
      <c r="O7" s="425"/>
      <c r="P7" s="425"/>
      <c r="Q7" s="194"/>
    </row>
    <row r="8" spans="1:17" ht="16.899999999999999" hidden="1" customHeight="1" x14ac:dyDescent="0.25">
      <c r="A8" s="194"/>
      <c r="B8" s="194"/>
      <c r="C8" s="274"/>
      <c r="D8" s="194"/>
      <c r="E8" s="194"/>
      <c r="F8" s="185"/>
      <c r="G8" s="185"/>
      <c r="H8" s="185"/>
      <c r="I8" s="185"/>
      <c r="J8" s="185"/>
      <c r="K8" s="185"/>
      <c r="L8" s="185"/>
      <c r="M8" s="185"/>
      <c r="N8" s="185"/>
      <c r="O8" s="185"/>
      <c r="P8" s="185"/>
      <c r="Q8" s="194"/>
    </row>
    <row r="9" spans="1:17" ht="6" customHeight="1" x14ac:dyDescent="0.25">
      <c r="A9" s="426" t="s">
        <v>159</v>
      </c>
      <c r="B9" s="428" t="s">
        <v>158</v>
      </c>
      <c r="C9" s="556">
        <v>8</v>
      </c>
      <c r="D9" s="432" t="s">
        <v>7</v>
      </c>
      <c r="E9" s="424" t="s">
        <v>8</v>
      </c>
      <c r="F9" s="424" t="s">
        <v>9</v>
      </c>
      <c r="G9" s="193"/>
      <c r="H9" s="192"/>
    </row>
    <row r="10" spans="1:17" ht="9.75" customHeight="1" x14ac:dyDescent="0.25">
      <c r="A10" s="427"/>
      <c r="B10" s="429"/>
      <c r="C10" s="556"/>
      <c r="D10" s="432"/>
      <c r="E10" s="424"/>
      <c r="F10" s="424"/>
      <c r="G10" s="191"/>
      <c r="H10" s="190"/>
      <c r="I10" s="422" t="s">
        <v>155</v>
      </c>
      <c r="J10" s="422"/>
      <c r="K10" s="422"/>
      <c r="L10" s="422" t="s">
        <v>154</v>
      </c>
      <c r="M10" s="422"/>
      <c r="N10" s="422"/>
      <c r="O10" s="422"/>
      <c r="P10" s="422"/>
      <c r="Q10" s="424"/>
    </row>
    <row r="11" spans="1:17" s="184" customFormat="1" ht="9.75" customHeight="1" thickBot="1" x14ac:dyDescent="0.3">
      <c r="A11" s="427"/>
      <c r="B11" s="429"/>
      <c r="C11" s="557"/>
      <c r="D11" s="433"/>
      <c r="E11" s="434"/>
      <c r="F11" s="434"/>
      <c r="G11" s="189"/>
      <c r="H11" s="188"/>
      <c r="I11" s="423" t="s">
        <v>153</v>
      </c>
      <c r="J11" s="423"/>
      <c r="K11" s="423"/>
      <c r="L11" s="423"/>
      <c r="M11" s="423"/>
      <c r="N11" s="423"/>
      <c r="O11" s="423"/>
      <c r="P11" s="423"/>
      <c r="Q11" s="424"/>
    </row>
    <row r="12" spans="1:17" s="184" customFormat="1" ht="21" customHeight="1" x14ac:dyDescent="0.25">
      <c r="A12" s="550" t="s">
        <v>152</v>
      </c>
      <c r="B12" s="402">
        <v>1</v>
      </c>
      <c r="C12" s="533">
        <v>1</v>
      </c>
      <c r="D12" s="167" t="s">
        <v>80</v>
      </c>
      <c r="E12" s="166" t="s">
        <v>81</v>
      </c>
      <c r="F12" s="165" t="s">
        <v>46</v>
      </c>
      <c r="G12" s="608" t="s">
        <v>80</v>
      </c>
      <c r="H12" s="609"/>
      <c r="I12" s="609"/>
      <c r="J12" s="187"/>
      <c r="K12" s="186"/>
      <c r="L12" s="186"/>
      <c r="M12" s="185"/>
      <c r="N12" s="185"/>
      <c r="O12" s="185"/>
      <c r="P12" s="185"/>
      <c r="Q12" s="185"/>
    </row>
    <row r="13" spans="1:17" s="184" customFormat="1" ht="21" customHeight="1" x14ac:dyDescent="0.25">
      <c r="A13" s="602"/>
      <c r="B13" s="403"/>
      <c r="C13" s="534"/>
      <c r="D13" s="161" t="s">
        <v>69</v>
      </c>
      <c r="E13" s="160" t="s">
        <v>205</v>
      </c>
      <c r="F13" s="159" t="s">
        <v>48</v>
      </c>
      <c r="G13" s="616" t="s">
        <v>69</v>
      </c>
      <c r="H13" s="527"/>
      <c r="I13" s="527"/>
      <c r="J13" s="187"/>
      <c r="K13" s="186"/>
      <c r="L13" s="186"/>
      <c r="M13" s="185"/>
      <c r="N13" s="185"/>
      <c r="O13" s="185"/>
      <c r="P13" s="185"/>
      <c r="Q13" s="185"/>
    </row>
    <row r="14" spans="1:17" s="109" customFormat="1" ht="21" customHeight="1" x14ac:dyDescent="0.25">
      <c r="A14" s="552" t="s">
        <v>132</v>
      </c>
      <c r="B14" s="390">
        <v>2</v>
      </c>
      <c r="C14" s="536" t="s">
        <v>134</v>
      </c>
      <c r="D14" s="269" t="s">
        <v>134</v>
      </c>
      <c r="E14" s="268" t="s">
        <v>132</v>
      </c>
      <c r="F14" s="267" t="s">
        <v>132</v>
      </c>
      <c r="G14" s="266">
        <v>1</v>
      </c>
      <c r="H14" s="502"/>
      <c r="I14" s="531"/>
      <c r="J14" s="182"/>
      <c r="K14" s="183"/>
      <c r="L14" s="183"/>
      <c r="M14" s="126"/>
      <c r="N14" s="126"/>
      <c r="O14" s="126"/>
      <c r="P14" s="126"/>
      <c r="Q14" s="126"/>
    </row>
    <row r="15" spans="1:17" s="109" customFormat="1" ht="21" customHeight="1" thickBot="1" x14ac:dyDescent="0.3">
      <c r="A15" s="602"/>
      <c r="B15" s="391"/>
      <c r="C15" s="537"/>
      <c r="D15" s="265" t="s">
        <v>134</v>
      </c>
      <c r="E15" s="264" t="s">
        <v>132</v>
      </c>
      <c r="F15" s="263" t="s">
        <v>132</v>
      </c>
      <c r="G15" s="242"/>
      <c r="H15" s="503"/>
      <c r="I15" s="539"/>
      <c r="J15" s="182"/>
      <c r="K15" s="183"/>
      <c r="L15" s="183"/>
      <c r="M15" s="126"/>
      <c r="N15" s="126"/>
      <c r="O15" s="126"/>
      <c r="P15" s="126"/>
      <c r="Q15" s="126"/>
    </row>
    <row r="16" spans="1:17" s="109" customFormat="1" ht="21" customHeight="1" x14ac:dyDescent="0.25">
      <c r="A16" s="156"/>
      <c r="B16" s="245"/>
      <c r="C16" s="156"/>
      <c r="D16" s="166"/>
      <c r="E16" s="166"/>
      <c r="F16" s="166"/>
      <c r="G16" s="123"/>
      <c r="H16" s="182"/>
      <c r="I16" s="243"/>
      <c r="J16" s="509" t="s">
        <v>121</v>
      </c>
      <c r="K16" s="510"/>
      <c r="L16" s="510"/>
      <c r="M16" s="182"/>
      <c r="N16" s="126"/>
      <c r="O16" s="126"/>
      <c r="P16" s="126"/>
      <c r="Q16" s="126"/>
    </row>
    <row r="17" spans="1:17" s="109" customFormat="1" ht="21" customHeight="1" x14ac:dyDescent="0.25">
      <c r="A17" s="499"/>
      <c r="B17" s="416"/>
      <c r="C17" s="418"/>
      <c r="D17" s="420"/>
      <c r="E17" s="248"/>
      <c r="F17" s="420"/>
      <c r="G17" s="123"/>
      <c r="H17" s="182"/>
      <c r="I17" s="243"/>
      <c r="J17" s="358" t="s">
        <v>208</v>
      </c>
      <c r="K17" s="527"/>
      <c r="L17" s="527"/>
      <c r="M17" s="182"/>
      <c r="N17" s="126"/>
      <c r="O17" s="126"/>
      <c r="P17" s="126"/>
      <c r="Q17" s="126"/>
    </row>
    <row r="18" spans="1:17" s="109" customFormat="1" ht="21" customHeight="1" x14ac:dyDescent="0.25">
      <c r="A18" s="499"/>
      <c r="B18" s="416"/>
      <c r="C18" s="418"/>
      <c r="D18" s="420"/>
      <c r="E18" s="248"/>
      <c r="F18" s="420"/>
      <c r="G18" s="123"/>
      <c r="H18" s="182"/>
      <c r="I18" s="243"/>
      <c r="J18" s="270"/>
      <c r="K18" s="502" t="s">
        <v>245</v>
      </c>
      <c r="L18" s="531"/>
      <c r="M18" s="182"/>
      <c r="N18" s="126"/>
      <c r="O18" s="126"/>
      <c r="P18" s="126"/>
      <c r="Q18" s="126"/>
    </row>
    <row r="19" spans="1:17" s="109" customFormat="1" ht="21" customHeight="1" thickBot="1" x14ac:dyDescent="0.3">
      <c r="A19" s="555"/>
      <c r="B19" s="417"/>
      <c r="C19" s="603"/>
      <c r="D19" s="601"/>
      <c r="E19" s="250"/>
      <c r="F19" s="601"/>
      <c r="G19" s="123"/>
      <c r="H19" s="122"/>
      <c r="I19" s="251"/>
      <c r="J19" s="252"/>
      <c r="K19" s="503"/>
      <c r="L19" s="539"/>
      <c r="M19" s="157"/>
      <c r="N19" s="126"/>
      <c r="O19" s="126"/>
      <c r="P19" s="126"/>
      <c r="Q19" s="126"/>
    </row>
    <row r="20" spans="1:17" s="109" customFormat="1" ht="21" customHeight="1" x14ac:dyDescent="0.25">
      <c r="A20" s="550" t="s">
        <v>132</v>
      </c>
      <c r="B20" s="402">
        <v>3</v>
      </c>
      <c r="C20" s="533">
        <v>4</v>
      </c>
      <c r="D20" s="167" t="s">
        <v>121</v>
      </c>
      <c r="E20" s="166" t="s">
        <v>79</v>
      </c>
      <c r="F20" s="165" t="s">
        <v>46</v>
      </c>
      <c r="G20" s="513" t="s">
        <v>121</v>
      </c>
      <c r="H20" s="499"/>
      <c r="I20" s="538"/>
      <c r="J20" s="246"/>
      <c r="K20" s="246"/>
      <c r="L20" s="246"/>
      <c r="M20" s="157"/>
      <c r="N20" s="126"/>
      <c r="O20" s="126"/>
      <c r="P20" s="126"/>
      <c r="Q20" s="126"/>
    </row>
    <row r="21" spans="1:17" s="109" customFormat="1" ht="21" customHeight="1" x14ac:dyDescent="0.25">
      <c r="A21" s="602"/>
      <c r="B21" s="403"/>
      <c r="C21" s="534"/>
      <c r="D21" s="161" t="s">
        <v>208</v>
      </c>
      <c r="E21" s="160" t="s">
        <v>206</v>
      </c>
      <c r="F21" s="159" t="s">
        <v>46</v>
      </c>
      <c r="G21" s="500" t="s">
        <v>208</v>
      </c>
      <c r="H21" s="501"/>
      <c r="I21" s="530"/>
      <c r="J21" s="246"/>
      <c r="K21" s="246"/>
      <c r="L21" s="246"/>
      <c r="M21" s="157"/>
      <c r="N21" s="126"/>
      <c r="O21" s="126"/>
      <c r="P21" s="126"/>
      <c r="Q21" s="126"/>
    </row>
    <row r="22" spans="1:17" s="109" customFormat="1" ht="21" customHeight="1" x14ac:dyDescent="0.25">
      <c r="A22" s="552" t="s">
        <v>132</v>
      </c>
      <c r="B22" s="390">
        <v>4</v>
      </c>
      <c r="C22" s="536">
        <v>7</v>
      </c>
      <c r="D22" s="269" t="s">
        <v>109</v>
      </c>
      <c r="E22" s="268" t="s">
        <v>79</v>
      </c>
      <c r="F22" s="267" t="s">
        <v>48</v>
      </c>
      <c r="G22" s="266">
        <v>1</v>
      </c>
      <c r="H22" s="502" t="s">
        <v>190</v>
      </c>
      <c r="I22" s="502"/>
      <c r="J22" s="246"/>
      <c r="K22" s="246"/>
      <c r="L22" s="246"/>
      <c r="M22" s="162"/>
      <c r="N22" s="126"/>
      <c r="O22" s="126"/>
      <c r="P22" s="126"/>
      <c r="Q22" s="126"/>
    </row>
    <row r="23" spans="1:17" s="109" customFormat="1" ht="21" customHeight="1" thickBot="1" x14ac:dyDescent="0.3">
      <c r="A23" s="602"/>
      <c r="B23" s="391"/>
      <c r="C23" s="537"/>
      <c r="D23" s="265" t="s">
        <v>212</v>
      </c>
      <c r="E23" s="264" t="s">
        <v>103</v>
      </c>
      <c r="F23" s="263" t="s">
        <v>48</v>
      </c>
      <c r="G23" s="254"/>
      <c r="H23" s="503"/>
      <c r="I23" s="503"/>
      <c r="J23" s="246"/>
      <c r="K23" s="246"/>
      <c r="L23" s="246"/>
      <c r="M23" s="273"/>
      <c r="N23" s="151"/>
      <c r="O23" s="151"/>
      <c r="P23" s="151"/>
      <c r="Q23" s="151"/>
    </row>
    <row r="24" spans="1:17" s="109" customFormat="1" ht="21" customHeight="1" x14ac:dyDescent="0.25">
      <c r="A24" s="156"/>
      <c r="B24" s="245"/>
      <c r="C24" s="156"/>
      <c r="D24" s="166"/>
      <c r="E24" s="166"/>
      <c r="F24" s="166"/>
      <c r="G24" s="123"/>
      <c r="H24" s="122"/>
      <c r="I24" s="122"/>
      <c r="J24" s="246"/>
      <c r="K24" s="246"/>
      <c r="L24" s="246"/>
      <c r="M24" s="498" t="s">
        <v>108</v>
      </c>
      <c r="N24" s="499"/>
      <c r="O24" s="499"/>
      <c r="P24" s="499"/>
      <c r="Q24" s="499"/>
    </row>
    <row r="25" spans="1:17" s="109" customFormat="1" ht="21" customHeight="1" x14ac:dyDescent="0.25">
      <c r="A25" s="499"/>
      <c r="B25" s="416"/>
      <c r="C25" s="418"/>
      <c r="D25" s="420"/>
      <c r="E25" s="248"/>
      <c r="F25" s="420"/>
      <c r="G25" s="123"/>
      <c r="H25" s="122"/>
      <c r="I25" s="122"/>
      <c r="J25" s="246"/>
      <c r="K25" s="246"/>
      <c r="L25" s="246"/>
      <c r="M25" s="512" t="s">
        <v>213</v>
      </c>
      <c r="N25" s="501"/>
      <c r="O25" s="501"/>
      <c r="P25" s="501"/>
      <c r="Q25" s="501"/>
    </row>
    <row r="26" spans="1:17" s="109" customFormat="1" ht="21" customHeight="1" x14ac:dyDescent="0.25">
      <c r="A26" s="499"/>
      <c r="B26" s="416"/>
      <c r="C26" s="418"/>
      <c r="D26" s="420"/>
      <c r="E26" s="248"/>
      <c r="F26" s="420"/>
      <c r="G26" s="123"/>
      <c r="H26" s="122"/>
      <c r="I26" s="122"/>
      <c r="J26" s="246"/>
      <c r="K26" s="246"/>
      <c r="L26" s="246"/>
      <c r="M26" s="270"/>
      <c r="N26" s="502" t="s">
        <v>247</v>
      </c>
      <c r="O26" s="502"/>
      <c r="P26" s="502"/>
      <c r="Q26" s="502"/>
    </row>
    <row r="27" spans="1:17" s="109" customFormat="1" ht="21" customHeight="1" thickBot="1" x14ac:dyDescent="0.3">
      <c r="A27" s="555"/>
      <c r="B27" s="417"/>
      <c r="C27" s="603"/>
      <c r="D27" s="601"/>
      <c r="E27" s="250"/>
      <c r="F27" s="601"/>
      <c r="G27" s="123"/>
      <c r="H27" s="182"/>
      <c r="I27" s="182"/>
      <c r="J27" s="246"/>
      <c r="K27" s="246"/>
      <c r="L27" s="246"/>
      <c r="M27" s="272"/>
      <c r="N27" s="615"/>
      <c r="O27" s="615"/>
      <c r="P27" s="615"/>
      <c r="Q27" s="615"/>
    </row>
    <row r="28" spans="1:17" s="109" customFormat="1" ht="21" customHeight="1" x14ac:dyDescent="0.25">
      <c r="A28" s="550" t="s">
        <v>132</v>
      </c>
      <c r="B28" s="402">
        <v>5</v>
      </c>
      <c r="C28" s="533">
        <v>6</v>
      </c>
      <c r="D28" s="167" t="s">
        <v>120</v>
      </c>
      <c r="E28" s="166" t="s">
        <v>145</v>
      </c>
      <c r="F28" s="165" t="s">
        <v>48</v>
      </c>
      <c r="G28" s="513" t="s">
        <v>108</v>
      </c>
      <c r="H28" s="499"/>
      <c r="I28" s="499"/>
      <c r="J28" s="271"/>
      <c r="K28" s="246"/>
      <c r="L28" s="246"/>
      <c r="M28" s="162"/>
      <c r="N28" s="126"/>
      <c r="O28" s="126"/>
      <c r="P28" s="126"/>
      <c r="Q28" s="126"/>
    </row>
    <row r="29" spans="1:17" s="109" customFormat="1" ht="21" customHeight="1" x14ac:dyDescent="0.25">
      <c r="A29" s="602"/>
      <c r="B29" s="403"/>
      <c r="C29" s="534"/>
      <c r="D29" s="161" t="s">
        <v>209</v>
      </c>
      <c r="E29" s="160" t="s">
        <v>185</v>
      </c>
      <c r="F29" s="159" t="s">
        <v>46</v>
      </c>
      <c r="G29" s="500" t="s">
        <v>213</v>
      </c>
      <c r="H29" s="501"/>
      <c r="I29" s="501"/>
      <c r="J29" s="271"/>
      <c r="K29" s="246"/>
      <c r="L29" s="246"/>
      <c r="M29" s="162"/>
      <c r="N29" s="126"/>
      <c r="O29" s="126"/>
      <c r="P29" s="126"/>
      <c r="Q29" s="126"/>
    </row>
    <row r="30" spans="1:17" s="109" customFormat="1" ht="21" customHeight="1" x14ac:dyDescent="0.25">
      <c r="A30" s="552" t="s">
        <v>132</v>
      </c>
      <c r="B30" s="390">
        <v>6</v>
      </c>
      <c r="C30" s="536">
        <v>5</v>
      </c>
      <c r="D30" s="269" t="s">
        <v>108</v>
      </c>
      <c r="E30" s="268" t="s">
        <v>103</v>
      </c>
      <c r="F30" s="267" t="s">
        <v>48</v>
      </c>
      <c r="G30" s="266"/>
      <c r="H30" s="502" t="s">
        <v>181</v>
      </c>
      <c r="I30" s="531"/>
      <c r="J30" s="246"/>
      <c r="K30" s="246"/>
      <c r="L30" s="246"/>
      <c r="M30" s="157"/>
      <c r="N30" s="126"/>
      <c r="O30" s="126"/>
      <c r="P30" s="126"/>
      <c r="Q30" s="126"/>
    </row>
    <row r="31" spans="1:17" s="109" customFormat="1" ht="21" customHeight="1" thickBot="1" x14ac:dyDescent="0.3">
      <c r="A31" s="602"/>
      <c r="B31" s="391"/>
      <c r="C31" s="537"/>
      <c r="D31" s="265" t="s">
        <v>213</v>
      </c>
      <c r="E31" s="264" t="s">
        <v>202</v>
      </c>
      <c r="F31" s="263" t="s">
        <v>46</v>
      </c>
      <c r="G31" s="242"/>
      <c r="H31" s="503"/>
      <c r="I31" s="539"/>
      <c r="J31" s="246"/>
      <c r="K31" s="246"/>
      <c r="L31" s="246"/>
      <c r="M31" s="157"/>
      <c r="N31" s="126"/>
      <c r="O31" s="126"/>
      <c r="P31" s="126"/>
      <c r="Q31" s="126"/>
    </row>
    <row r="32" spans="1:17" s="109" customFormat="1" ht="21" customHeight="1" x14ac:dyDescent="0.25">
      <c r="A32" s="156"/>
      <c r="B32" s="245"/>
      <c r="C32" s="156"/>
      <c r="D32" s="166"/>
      <c r="E32" s="166"/>
      <c r="F32" s="166"/>
      <c r="G32" s="123"/>
      <c r="H32" s="182"/>
      <c r="I32" s="243"/>
      <c r="J32" s="509" t="s">
        <v>108</v>
      </c>
      <c r="K32" s="510"/>
      <c r="L32" s="510"/>
      <c r="M32" s="154"/>
      <c r="N32" s="126"/>
      <c r="O32" s="126"/>
      <c r="P32" s="126"/>
      <c r="Q32" s="126"/>
    </row>
    <row r="33" spans="1:17" s="109" customFormat="1" ht="21" customHeight="1" x14ac:dyDescent="0.25">
      <c r="A33" s="499"/>
      <c r="B33" s="416"/>
      <c r="C33" s="418"/>
      <c r="D33" s="420"/>
      <c r="E33" s="248"/>
      <c r="F33" s="420"/>
      <c r="G33" s="123"/>
      <c r="H33" s="182"/>
      <c r="I33" s="243"/>
      <c r="J33" s="358" t="s">
        <v>213</v>
      </c>
      <c r="K33" s="527"/>
      <c r="L33" s="527"/>
      <c r="M33" s="154"/>
      <c r="N33" s="126"/>
      <c r="O33" s="126"/>
      <c r="P33" s="126"/>
      <c r="Q33" s="126"/>
    </row>
    <row r="34" spans="1:17" s="109" customFormat="1" ht="21" customHeight="1" x14ac:dyDescent="0.25">
      <c r="A34" s="499"/>
      <c r="B34" s="416"/>
      <c r="C34" s="418"/>
      <c r="D34" s="420"/>
      <c r="E34" s="248"/>
      <c r="F34" s="420"/>
      <c r="G34" s="123"/>
      <c r="H34" s="182"/>
      <c r="I34" s="243"/>
      <c r="J34" s="270"/>
      <c r="K34" s="502" t="s">
        <v>246</v>
      </c>
      <c r="L34" s="502"/>
      <c r="M34" s="182"/>
      <c r="N34" s="126"/>
      <c r="O34" s="126"/>
      <c r="P34" s="126"/>
      <c r="Q34" s="126"/>
    </row>
    <row r="35" spans="1:17" s="109" customFormat="1" ht="21" customHeight="1" thickBot="1" x14ac:dyDescent="0.3">
      <c r="A35" s="555"/>
      <c r="B35" s="417"/>
      <c r="C35" s="603"/>
      <c r="D35" s="601"/>
      <c r="E35" s="250"/>
      <c r="F35" s="601"/>
      <c r="G35" s="123"/>
      <c r="H35" s="122"/>
      <c r="I35" s="251"/>
      <c r="J35" s="252"/>
      <c r="K35" s="503"/>
      <c r="L35" s="503"/>
      <c r="M35" s="148"/>
      <c r="N35" s="126"/>
      <c r="O35" s="126"/>
      <c r="P35" s="148"/>
      <c r="Q35" s="148"/>
    </row>
    <row r="36" spans="1:17" s="109" customFormat="1" ht="21" customHeight="1" x14ac:dyDescent="0.25">
      <c r="A36" s="550" t="s">
        <v>132</v>
      </c>
      <c r="B36" s="402">
        <v>7</v>
      </c>
      <c r="C36" s="533">
        <v>3</v>
      </c>
      <c r="D36" s="167" t="s">
        <v>140</v>
      </c>
      <c r="E36" s="166" t="s">
        <v>141</v>
      </c>
      <c r="F36" s="165" t="s">
        <v>48</v>
      </c>
      <c r="G36" s="513" t="s">
        <v>123</v>
      </c>
      <c r="H36" s="499"/>
      <c r="I36" s="538"/>
      <c r="J36" s="246"/>
      <c r="K36" s="253"/>
      <c r="L36" s="253"/>
      <c r="M36" s="126"/>
      <c r="N36" s="126"/>
      <c r="O36" s="126"/>
      <c r="P36" s="148"/>
      <c r="Q36" s="148"/>
    </row>
    <row r="37" spans="1:17" s="109" customFormat="1" ht="21" customHeight="1" x14ac:dyDescent="0.25">
      <c r="A37" s="602"/>
      <c r="B37" s="403"/>
      <c r="C37" s="613"/>
      <c r="D37" s="161" t="s">
        <v>207</v>
      </c>
      <c r="E37" s="160" t="s">
        <v>141</v>
      </c>
      <c r="F37" s="159" t="s">
        <v>46</v>
      </c>
      <c r="G37" s="500" t="s">
        <v>214</v>
      </c>
      <c r="H37" s="501"/>
      <c r="I37" s="530"/>
      <c r="J37" s="246"/>
      <c r="K37" s="253"/>
      <c r="L37" s="253"/>
      <c r="M37" s="126"/>
      <c r="N37" s="126"/>
      <c r="O37" s="126"/>
      <c r="P37" s="148"/>
      <c r="Q37" s="148"/>
    </row>
    <row r="38" spans="1:17" s="109" customFormat="1" ht="21" customHeight="1" x14ac:dyDescent="0.3">
      <c r="A38" s="552" t="s">
        <v>133</v>
      </c>
      <c r="B38" s="390">
        <v>8</v>
      </c>
      <c r="C38" s="536">
        <v>2</v>
      </c>
      <c r="D38" s="269" t="s">
        <v>123</v>
      </c>
      <c r="E38" s="268" t="s">
        <v>136</v>
      </c>
      <c r="F38" s="267" t="s">
        <v>48</v>
      </c>
      <c r="G38" s="266"/>
      <c r="H38" s="502" t="s">
        <v>180</v>
      </c>
      <c r="I38" s="502"/>
      <c r="J38" s="246"/>
      <c r="K38" s="246"/>
      <c r="L38" s="246"/>
      <c r="M38" s="353" t="s">
        <v>135</v>
      </c>
      <c r="N38" s="353"/>
      <c r="O38" s="353"/>
      <c r="P38" s="353"/>
      <c r="Q38" s="353"/>
    </row>
    <row r="39" spans="1:17" s="109" customFormat="1" ht="21" customHeight="1" thickBot="1" x14ac:dyDescent="0.3">
      <c r="A39" s="553"/>
      <c r="B39" s="391"/>
      <c r="C39" s="537"/>
      <c r="D39" s="265" t="s">
        <v>214</v>
      </c>
      <c r="E39" s="264" t="s">
        <v>103</v>
      </c>
      <c r="F39" s="263" t="s">
        <v>46</v>
      </c>
      <c r="G39" s="254"/>
      <c r="H39" s="503"/>
      <c r="I39" s="503"/>
      <c r="J39" s="510" t="s">
        <v>80</v>
      </c>
      <c r="K39" s="510"/>
      <c r="L39" s="510"/>
      <c r="M39" s="246"/>
      <c r="N39" s="246"/>
      <c r="O39" s="246"/>
      <c r="P39" s="246"/>
      <c r="Q39" s="246"/>
    </row>
    <row r="40" spans="1:17" ht="18.75" customHeight="1" x14ac:dyDescent="0.25">
      <c r="A40" s="247"/>
      <c r="B40" s="109"/>
      <c r="C40" s="257"/>
      <c r="D40" s="248"/>
      <c r="E40" s="248"/>
      <c r="F40" s="248"/>
      <c r="G40" s="258"/>
      <c r="H40" s="259"/>
      <c r="I40" s="259"/>
      <c r="J40" s="527" t="s">
        <v>69</v>
      </c>
      <c r="K40" s="527"/>
      <c r="L40" s="527"/>
      <c r="M40" s="510" t="s">
        <v>123</v>
      </c>
      <c r="N40" s="510"/>
      <c r="O40" s="510"/>
      <c r="P40" s="510"/>
      <c r="Q40" s="510"/>
    </row>
    <row r="41" spans="1:17" ht="18.75" customHeight="1" x14ac:dyDescent="0.25">
      <c r="A41" s="120"/>
      <c r="B41" s="120"/>
      <c r="C41" s="247"/>
      <c r="D41" s="120"/>
      <c r="E41" s="120"/>
      <c r="F41" s="120"/>
      <c r="G41" s="120"/>
      <c r="H41" s="120"/>
      <c r="I41" s="120"/>
      <c r="J41" s="609" t="s">
        <v>123</v>
      </c>
      <c r="K41" s="609"/>
      <c r="L41" s="614"/>
      <c r="M41" s="358" t="s">
        <v>214</v>
      </c>
      <c r="N41" s="527"/>
      <c r="O41" s="527"/>
      <c r="P41" s="527"/>
      <c r="Q41" s="527"/>
    </row>
    <row r="42" spans="1:17" ht="18.75" customHeight="1" x14ac:dyDescent="0.25">
      <c r="A42" s="120"/>
      <c r="B42" s="120"/>
      <c r="C42" s="247"/>
      <c r="D42" s="120"/>
      <c r="E42" s="120"/>
      <c r="F42" s="120"/>
      <c r="G42" s="120"/>
      <c r="H42" s="120"/>
      <c r="I42" s="120"/>
      <c r="J42" s="527" t="s">
        <v>214</v>
      </c>
      <c r="K42" s="527"/>
      <c r="L42" s="594"/>
      <c r="M42" s="129"/>
      <c r="N42" s="529" t="s">
        <v>248</v>
      </c>
      <c r="O42" s="529"/>
      <c r="P42" s="529"/>
      <c r="Q42" s="529"/>
    </row>
    <row r="43" spans="1:17" ht="18.75" customHeight="1" x14ac:dyDescent="0.25">
      <c r="A43" s="120"/>
      <c r="B43" s="120"/>
      <c r="C43" s="247"/>
      <c r="D43" s="120"/>
      <c r="E43" s="120"/>
      <c r="F43" s="120"/>
      <c r="G43" s="120"/>
      <c r="H43" s="120"/>
      <c r="I43" s="120"/>
      <c r="J43" s="246"/>
      <c r="K43" s="246"/>
      <c r="L43" s="246"/>
      <c r="M43" s="246"/>
      <c r="N43" s="615"/>
      <c r="O43" s="615"/>
      <c r="P43" s="615"/>
      <c r="Q43" s="615"/>
    </row>
    <row r="44" spans="1:17" ht="66.75" customHeight="1" x14ac:dyDescent="0.25">
      <c r="A44" s="120"/>
      <c r="B44" s="120"/>
      <c r="C44" s="247"/>
      <c r="D44" s="120"/>
      <c r="E44" s="120"/>
      <c r="F44" s="120"/>
      <c r="G44" s="120"/>
      <c r="H44" s="120"/>
      <c r="I44" s="120"/>
      <c r="J44" s="120"/>
      <c r="K44" s="120"/>
      <c r="L44" s="120"/>
      <c r="M44" s="124"/>
      <c r="N44" s="124"/>
      <c r="O44" s="124"/>
      <c r="P44" s="124"/>
      <c r="Q44" s="120"/>
    </row>
    <row r="45" spans="1:17" s="116" customFormat="1" ht="12" customHeight="1" x14ac:dyDescent="0.25">
      <c r="A45" s="119" t="s">
        <v>10</v>
      </c>
      <c r="B45" s="382" t="s">
        <v>130</v>
      </c>
      <c r="C45" s="382"/>
      <c r="D45" s="382"/>
      <c r="E45" s="382"/>
      <c r="F45" s="115" t="s">
        <v>11</v>
      </c>
      <c r="G45" s="118" t="s">
        <v>10</v>
      </c>
      <c r="H45" s="532" t="s">
        <v>129</v>
      </c>
      <c r="I45" s="532"/>
      <c r="J45" s="382" t="s">
        <v>128</v>
      </c>
      <c r="K45" s="382"/>
      <c r="L45" s="289" t="s">
        <v>12</v>
      </c>
      <c r="M45" s="290"/>
      <c r="N45" s="290"/>
      <c r="O45" s="290"/>
      <c r="P45" s="290"/>
      <c r="Q45" s="291"/>
    </row>
    <row r="46" spans="1:17" ht="12" customHeight="1" x14ac:dyDescent="0.25">
      <c r="A46" s="377">
        <v>1</v>
      </c>
      <c r="B46" s="372" t="s">
        <v>80</v>
      </c>
      <c r="C46" s="372"/>
      <c r="D46" s="372"/>
      <c r="E46" s="372"/>
      <c r="F46" s="564">
        <v>127</v>
      </c>
      <c r="G46" s="604"/>
      <c r="H46" s="607"/>
      <c r="I46" s="607"/>
      <c r="J46" s="607"/>
      <c r="K46" s="607"/>
      <c r="L46" s="371" t="s">
        <v>126</v>
      </c>
      <c r="M46" s="372"/>
      <c r="N46" s="372"/>
      <c r="O46" s="372"/>
      <c r="P46" s="372"/>
      <c r="Q46" s="373"/>
    </row>
    <row r="47" spans="1:17" ht="12" customHeight="1" x14ac:dyDescent="0.25">
      <c r="A47" s="354"/>
      <c r="B47" s="356" t="s">
        <v>69</v>
      </c>
      <c r="C47" s="356"/>
      <c r="D47" s="356"/>
      <c r="E47" s="356"/>
      <c r="F47" s="566"/>
      <c r="G47" s="605"/>
      <c r="H47" s="591"/>
      <c r="I47" s="591"/>
      <c r="J47" s="591"/>
      <c r="K47" s="591"/>
      <c r="L47" s="590"/>
      <c r="M47" s="591"/>
      <c r="N47" s="591"/>
      <c r="O47" s="591"/>
      <c r="P47" s="591"/>
      <c r="Q47" s="592"/>
    </row>
    <row r="48" spans="1:17" ht="12" customHeight="1" x14ac:dyDescent="0.25">
      <c r="A48" s="354">
        <v>2</v>
      </c>
      <c r="B48" s="356" t="s">
        <v>123</v>
      </c>
      <c r="C48" s="356"/>
      <c r="D48" s="356"/>
      <c r="E48" s="356"/>
      <c r="F48" s="566">
        <v>59</v>
      </c>
      <c r="G48" s="605"/>
      <c r="H48" s="591"/>
      <c r="I48" s="591"/>
      <c r="J48" s="591"/>
      <c r="K48" s="591"/>
      <c r="L48" s="289" t="s">
        <v>13</v>
      </c>
      <c r="M48" s="290"/>
      <c r="N48" s="291"/>
      <c r="O48" s="289" t="s">
        <v>14</v>
      </c>
      <c r="P48" s="290"/>
      <c r="Q48" s="291"/>
    </row>
    <row r="49" spans="1:17" ht="12" customHeight="1" x14ac:dyDescent="0.25">
      <c r="A49" s="354"/>
      <c r="B49" s="356" t="s">
        <v>214</v>
      </c>
      <c r="C49" s="356"/>
      <c r="D49" s="356"/>
      <c r="E49" s="356"/>
      <c r="F49" s="566"/>
      <c r="G49" s="605"/>
      <c r="H49" s="591"/>
      <c r="I49" s="591"/>
      <c r="J49" s="591"/>
      <c r="K49" s="591"/>
      <c r="L49" s="595">
        <v>45094</v>
      </c>
      <c r="M49" s="596"/>
      <c r="N49" s="597"/>
      <c r="O49" s="598">
        <v>0.5</v>
      </c>
      <c r="P49" s="599"/>
      <c r="Q49" s="600"/>
    </row>
    <row r="50" spans="1:17" ht="12" customHeight="1" x14ac:dyDescent="0.25">
      <c r="A50" s="354"/>
      <c r="B50" s="356"/>
      <c r="C50" s="356"/>
      <c r="D50" s="356"/>
      <c r="E50" s="356"/>
      <c r="F50" s="113"/>
      <c r="G50" s="605"/>
      <c r="H50" s="591"/>
      <c r="I50" s="591"/>
      <c r="J50" s="591"/>
      <c r="K50" s="591"/>
      <c r="L50" s="289" t="s">
        <v>15</v>
      </c>
      <c r="M50" s="290"/>
      <c r="N50" s="290"/>
      <c r="O50" s="290"/>
      <c r="P50" s="290"/>
      <c r="Q50" s="291"/>
    </row>
    <row r="51" spans="1:17" ht="12" customHeight="1" x14ac:dyDescent="0.25">
      <c r="A51" s="354"/>
      <c r="B51" s="356"/>
      <c r="C51" s="356"/>
      <c r="D51" s="356"/>
      <c r="E51" s="356"/>
      <c r="F51" s="113"/>
      <c r="G51" s="605"/>
      <c r="H51" s="591"/>
      <c r="I51" s="591"/>
      <c r="J51" s="591"/>
      <c r="K51" s="591"/>
      <c r="L51" s="362"/>
      <c r="M51" s="363"/>
      <c r="N51" s="364"/>
      <c r="O51" s="298" t="s">
        <v>56</v>
      </c>
      <c r="P51" s="353"/>
      <c r="Q51" s="299"/>
    </row>
    <row r="52" spans="1:17" ht="12" customHeight="1" x14ac:dyDescent="0.25">
      <c r="A52" s="354"/>
      <c r="B52" s="356"/>
      <c r="C52" s="356"/>
      <c r="D52" s="356"/>
      <c r="E52" s="356"/>
      <c r="F52" s="113"/>
      <c r="G52" s="605"/>
      <c r="H52" s="591"/>
      <c r="I52" s="591"/>
      <c r="J52" s="591"/>
      <c r="K52" s="591"/>
      <c r="L52" s="362"/>
      <c r="M52" s="363"/>
      <c r="N52" s="364"/>
      <c r="O52" s="298"/>
      <c r="P52" s="353"/>
      <c r="Q52" s="299"/>
    </row>
    <row r="53" spans="1:17" ht="12" customHeight="1" x14ac:dyDescent="0.25">
      <c r="A53" s="355"/>
      <c r="B53" s="360"/>
      <c r="C53" s="360"/>
      <c r="D53" s="360"/>
      <c r="E53" s="360"/>
      <c r="F53" s="107"/>
      <c r="G53" s="606"/>
      <c r="H53" s="593"/>
      <c r="I53" s="593"/>
      <c r="J53" s="593"/>
      <c r="K53" s="593"/>
      <c r="L53" s="283" t="s">
        <v>16</v>
      </c>
      <c r="M53" s="352"/>
      <c r="N53" s="284"/>
      <c r="O53" s="283" t="s">
        <v>40</v>
      </c>
      <c r="P53" s="352"/>
      <c r="Q53" s="284"/>
    </row>
    <row r="150" spans="3:3" hidden="1" x14ac:dyDescent="0.25">
      <c r="C150" s="262" t="b">
        <v>0</v>
      </c>
    </row>
    <row r="151" spans="3:3" hidden="1" x14ac:dyDescent="0.25">
      <c r="C151" s="110" t="s">
        <v>119</v>
      </c>
    </row>
    <row r="1000" spans="1:1" ht="100" hidden="1" x14ac:dyDescent="0.25">
      <c r="A1000" s="108" t="s">
        <v>224</v>
      </c>
    </row>
  </sheetData>
  <sheetProtection selectLockedCells="1"/>
  <mergeCells count="152">
    <mergeCell ref="J32:L32"/>
    <mergeCell ref="C14:C15"/>
    <mergeCell ref="J17:L17"/>
    <mergeCell ref="H22:I22"/>
    <mergeCell ref="G21:I21"/>
    <mergeCell ref="G20:I20"/>
    <mergeCell ref="L10:P11"/>
    <mergeCell ref="O7:P7"/>
    <mergeCell ref="M38:Q38"/>
    <mergeCell ref="N27:Q27"/>
    <mergeCell ref="K18:L18"/>
    <mergeCell ref="Q10:Q11"/>
    <mergeCell ref="H30:I30"/>
    <mergeCell ref="C30:C31"/>
    <mergeCell ref="I10:K10"/>
    <mergeCell ref="A12:A13"/>
    <mergeCell ref="G5:I5"/>
    <mergeCell ref="D17:D19"/>
    <mergeCell ref="C20:C21"/>
    <mergeCell ref="C17:C19"/>
    <mergeCell ref="J16:L16"/>
    <mergeCell ref="K19:L19"/>
    <mergeCell ref="H14:I14"/>
    <mergeCell ref="G6:I6"/>
    <mergeCell ref="J5:N5"/>
    <mergeCell ref="J6:N6"/>
    <mergeCell ref="I7:K7"/>
    <mergeCell ref="L7:N7"/>
    <mergeCell ref="F33:F35"/>
    <mergeCell ref="C38:C39"/>
    <mergeCell ref="J39:L39"/>
    <mergeCell ref="C36:C37"/>
    <mergeCell ref="F48:F49"/>
    <mergeCell ref="H48:I48"/>
    <mergeCell ref="J33:L33"/>
    <mergeCell ref="K35:L35"/>
    <mergeCell ref="K34:L34"/>
    <mergeCell ref="J45:K45"/>
    <mergeCell ref="L45:Q45"/>
    <mergeCell ref="N42:Q42"/>
    <mergeCell ref="J41:L41"/>
    <mergeCell ref="N43:Q43"/>
    <mergeCell ref="G36:I36"/>
    <mergeCell ref="A1:Q1"/>
    <mergeCell ref="A3:Q3"/>
    <mergeCell ref="A2:Q2"/>
    <mergeCell ref="M24:Q24"/>
    <mergeCell ref="N26:Q26"/>
    <mergeCell ref="M25:Q25"/>
    <mergeCell ref="O5:P5"/>
    <mergeCell ref="O6:P6"/>
    <mergeCell ref="A5:D5"/>
    <mergeCell ref="A6:D6"/>
    <mergeCell ref="B9:B11"/>
    <mergeCell ref="E5:F5"/>
    <mergeCell ref="A20:A21"/>
    <mergeCell ref="B14:B15"/>
    <mergeCell ref="C12:C13"/>
    <mergeCell ref="F17:F19"/>
    <mergeCell ref="F7:H7"/>
    <mergeCell ref="E6:F6"/>
    <mergeCell ref="C9:C11"/>
    <mergeCell ref="F9:F11"/>
    <mergeCell ref="D9:D11"/>
    <mergeCell ref="E9:E11"/>
    <mergeCell ref="I11:K11"/>
    <mergeCell ref="A9:A11"/>
    <mergeCell ref="A28:A29"/>
    <mergeCell ref="B12:B13"/>
    <mergeCell ref="A22:A23"/>
    <mergeCell ref="H15:I15"/>
    <mergeCell ref="H23:I23"/>
    <mergeCell ref="B22:B23"/>
    <mergeCell ref="B28:B29"/>
    <mergeCell ref="G28:I28"/>
    <mergeCell ref="F25:F27"/>
    <mergeCell ref="B17:B19"/>
    <mergeCell ref="C25:C27"/>
    <mergeCell ref="G29:I29"/>
    <mergeCell ref="C22:C23"/>
    <mergeCell ref="G12:I12"/>
    <mergeCell ref="A17:A19"/>
    <mergeCell ref="A14:A15"/>
    <mergeCell ref="B20:B21"/>
    <mergeCell ref="G13:I13"/>
    <mergeCell ref="G52:G53"/>
    <mergeCell ref="G37:I37"/>
    <mergeCell ref="H38:I38"/>
    <mergeCell ref="G50:G51"/>
    <mergeCell ref="H53:I53"/>
    <mergeCell ref="H45:I45"/>
    <mergeCell ref="B53:E53"/>
    <mergeCell ref="A48:A49"/>
    <mergeCell ref="A50:A51"/>
    <mergeCell ref="B50:E50"/>
    <mergeCell ref="A46:A47"/>
    <mergeCell ref="B38:B39"/>
    <mergeCell ref="B52:E52"/>
    <mergeCell ref="A52:A53"/>
    <mergeCell ref="H52:I52"/>
    <mergeCell ref="H50:I50"/>
    <mergeCell ref="H46:I46"/>
    <mergeCell ref="B46:E46"/>
    <mergeCell ref="H49:I49"/>
    <mergeCell ref="H47:I47"/>
    <mergeCell ref="B33:B35"/>
    <mergeCell ref="A25:A27"/>
    <mergeCell ref="D25:D27"/>
    <mergeCell ref="B25:B27"/>
    <mergeCell ref="C28:C29"/>
    <mergeCell ref="A30:A31"/>
    <mergeCell ref="H51:I51"/>
    <mergeCell ref="A33:A35"/>
    <mergeCell ref="C33:C35"/>
    <mergeCell ref="B30:B31"/>
    <mergeCell ref="B36:B37"/>
    <mergeCell ref="A38:A39"/>
    <mergeCell ref="B51:E51"/>
    <mergeCell ref="B48:E48"/>
    <mergeCell ref="B49:E49"/>
    <mergeCell ref="A36:A37"/>
    <mergeCell ref="D33:D35"/>
    <mergeCell ref="H31:I31"/>
    <mergeCell ref="H39:I39"/>
    <mergeCell ref="F46:F47"/>
    <mergeCell ref="G46:G47"/>
    <mergeCell ref="G48:G49"/>
    <mergeCell ref="B47:E47"/>
    <mergeCell ref="B45:E45"/>
    <mergeCell ref="O53:Q53"/>
    <mergeCell ref="L51:N52"/>
    <mergeCell ref="M40:Q40"/>
    <mergeCell ref="L53:N53"/>
    <mergeCell ref="O51:Q52"/>
    <mergeCell ref="L50:Q50"/>
    <mergeCell ref="L47:Q47"/>
    <mergeCell ref="J53:K53"/>
    <mergeCell ref="M41:Q41"/>
    <mergeCell ref="J42:L42"/>
    <mergeCell ref="J51:K51"/>
    <mergeCell ref="J50:K50"/>
    <mergeCell ref="J48:K48"/>
    <mergeCell ref="L49:N49"/>
    <mergeCell ref="L46:Q46"/>
    <mergeCell ref="O49:Q49"/>
    <mergeCell ref="L48:N48"/>
    <mergeCell ref="O48:Q48"/>
    <mergeCell ref="J52:K52"/>
    <mergeCell ref="J46:K46"/>
    <mergeCell ref="J49:K49"/>
    <mergeCell ref="J47:K47"/>
    <mergeCell ref="J40:L40"/>
  </mergeCells>
  <conditionalFormatting sqref="E40">
    <cfRule type="expression" dxfId="97" priority="5" stopIfTrue="1">
      <formula>COUNTIF($M$41:$P$44,D40)&gt;0</formula>
    </cfRule>
  </conditionalFormatting>
  <conditionalFormatting sqref="E16 E24 E32">
    <cfRule type="expression" dxfId="96" priority="6" stopIfTrue="1">
      <formula>COUNTIF($M$41:$P$44,D15)&gt;0</formula>
    </cfRule>
  </conditionalFormatting>
  <conditionalFormatting sqref="E12:E15 E20:E23 E28:E31 E36:E39">
    <cfRule type="expression" dxfId="95" priority="7" stopIfTrue="1">
      <formula>COUNTIF($B$46:$E$53,D12)&gt;0</formula>
    </cfRule>
  </conditionalFormatting>
  <conditionalFormatting sqref="G12 G20 G28 G36">
    <cfRule type="expression" dxfId="94" priority="8" stopIfTrue="1">
      <formula>COUNTIF($B$46:$E$49,G12)&gt;0</formula>
    </cfRule>
    <cfRule type="expression" dxfId="93" priority="9" stopIfTrue="1">
      <formula>LEFT($G12,4)="поб."</formula>
    </cfRule>
  </conditionalFormatting>
  <conditionalFormatting sqref="G13 G21 G29 G37">
    <cfRule type="expression" dxfId="92" priority="10" stopIfTrue="1">
      <formula>COUNTIF($B$46:$E$49,G13)&gt;0</formula>
    </cfRule>
    <cfRule type="expression" dxfId="91" priority="11" stopIfTrue="1">
      <formula>LEFT($G12,4)="поб."</formula>
    </cfRule>
  </conditionalFormatting>
  <conditionalFormatting sqref="J16:L16 J32:L32">
    <cfRule type="expression" dxfId="90" priority="12" stopIfTrue="1">
      <formula>COUNTIF($B$46:$E$49,J16)&gt;0</formula>
    </cfRule>
    <cfRule type="expression" dxfId="89" priority="13" stopIfTrue="1">
      <formula>LEFT($J16,4)="поб."</formula>
    </cfRule>
  </conditionalFormatting>
  <conditionalFormatting sqref="J17:L17 J33:L33">
    <cfRule type="expression" dxfId="88" priority="14" stopIfTrue="1">
      <formula>COUNTIF($B$46:$E$49,J17)&gt;0</formula>
    </cfRule>
    <cfRule type="expression" dxfId="87" priority="15" stopIfTrue="1">
      <formula>LEFT($J16,4)="поб."</formula>
    </cfRule>
  </conditionalFormatting>
  <conditionalFormatting sqref="M24:Q24">
    <cfRule type="expression" dxfId="86" priority="16" stopIfTrue="1">
      <formula>COUNTIF($B$46:$E$49,M24)&gt;0</formula>
    </cfRule>
    <cfRule type="expression" dxfId="85" priority="17" stopIfTrue="1">
      <formula>LEFT($M24,4)="поб."</formula>
    </cfRule>
  </conditionalFormatting>
  <conditionalFormatting sqref="M25:Q25">
    <cfRule type="expression" dxfId="84" priority="18" stopIfTrue="1">
      <formula>COUNTIF($B$46:$E$49,M25)&gt;0</formula>
    </cfRule>
    <cfRule type="expression" dxfId="83" priority="19" stopIfTrue="1">
      <formula>LEFT($M24,4)="поб."</formula>
    </cfRule>
  </conditionalFormatting>
  <conditionalFormatting sqref="C12:C13">
    <cfRule type="expression" dxfId="82" priority="4">
      <formula>$C12&gt;$C$155</formula>
    </cfRule>
    <cfRule type="expression" dxfId="81" priority="20" stopIfTrue="1">
      <formula>AND(COUNTIF($C$11:$C$38,C12)&gt;1,$C12&lt;&gt;"Х",$C12&lt;&gt;"X")</formula>
    </cfRule>
    <cfRule type="expression" dxfId="80" priority="21" stopIfTrue="1">
      <formula>AND(C12&lt;&gt;0,C12&lt;&gt;1,$C12&lt;&gt;"Х",$C12&lt;&gt;"X")</formula>
    </cfRule>
  </conditionalFormatting>
  <conditionalFormatting sqref="C14:C15 C20:C23 C28:C31 C36:C37">
    <cfRule type="expression" dxfId="79" priority="22" stopIfTrue="1">
      <formula>AND(COUNTIF($C$11:$C$38,C14)&gt;1,$C14&lt;&gt;"X",$C14&lt;&gt;"Х")</formula>
    </cfRule>
    <cfRule type="expression" dxfId="78" priority="23" stopIfTrue="1">
      <formula>AND(C14&lt;&gt;0,C14&lt;3,C14&lt;&gt;"X",C14&lt;&gt;"Х")</formula>
    </cfRule>
  </conditionalFormatting>
  <conditionalFormatting sqref="C38:C39">
    <cfRule type="expression" dxfId="77" priority="3">
      <formula>$C38&gt;$C$155</formula>
    </cfRule>
    <cfRule type="expression" dxfId="76" priority="24" stopIfTrue="1">
      <formula>AND(COUNTIF($C$11:$C$38,C38)&gt;1,$C38&lt;&gt;"Х",$C38&lt;&gt;"X")</formula>
    </cfRule>
    <cfRule type="expression" dxfId="75" priority="25" stopIfTrue="1">
      <formula>AND(C38&lt;&gt;0,C38&lt;&gt;2,$C38&lt;&gt;"Х",$C38&lt;&gt;"X")</formula>
    </cfRule>
  </conditionalFormatting>
  <conditionalFormatting sqref="D24 D16 D40 K18 K34:L34 D32 N26">
    <cfRule type="expression" dxfId="74" priority="26" stopIfTrue="1">
      <formula>COUNTIF($M$41:$P$44,D16)&gt;0</formula>
    </cfRule>
  </conditionalFormatting>
  <conditionalFormatting sqref="C32 C24 C16">
    <cfRule type="expression" dxfId="73" priority="27" stopIfTrue="1">
      <formula>COUNTIF($C$12:$C$39,C16)&gt;1</formula>
    </cfRule>
  </conditionalFormatting>
  <conditionalFormatting sqref="C40">
    <cfRule type="expression" dxfId="72" priority="28" stopIfTrue="1">
      <formula>COUNTIF($C$12:$C$53,C40)&gt;1</formula>
    </cfRule>
  </conditionalFormatting>
  <conditionalFormatting sqref="D12:D15 D20:D23 D28:D31 D36:D39">
    <cfRule type="expression" dxfId="71" priority="29" stopIfTrue="1">
      <formula>COUNTIF($B$46:$E$53,D12)&gt;0</formula>
    </cfRule>
  </conditionalFormatting>
  <conditionalFormatting sqref="H15 H23:I23 K35:L35 H39:I39 K19:L19 H31 N27:Q27">
    <cfRule type="expression" dxfId="70" priority="30" stopIfTrue="1">
      <formula>$E$231=1</formula>
    </cfRule>
  </conditionalFormatting>
  <conditionalFormatting sqref="M38:Q39 J43:M43 J38:L38 N42:Q42">
    <cfRule type="expression" dxfId="69" priority="31" stopIfTrue="1">
      <formula>$C$150</formula>
    </cfRule>
  </conditionalFormatting>
  <conditionalFormatting sqref="A12:A15 A20:A23 A28:A31 A36:A39">
    <cfRule type="expression" dxfId="68" priority="32" stopIfTrue="1">
      <formula>COUNTIF($B$46:$E$53,$D12)&gt;0</formula>
    </cfRule>
  </conditionalFormatting>
  <conditionalFormatting sqref="J39:L39">
    <cfRule type="expression" dxfId="67" priority="33" stopIfTrue="1">
      <formula>$C$150</formula>
    </cfRule>
    <cfRule type="expression" dxfId="66" priority="34" stopIfTrue="1">
      <formula>LEFT($J$39,3)="пр."</formula>
    </cfRule>
    <cfRule type="expression" dxfId="65" priority="35" stopIfTrue="1">
      <formula>LEFT($J$39,4)="поб."</formula>
    </cfRule>
  </conditionalFormatting>
  <conditionalFormatting sqref="J40:L40 J42:L42">
    <cfRule type="expression" dxfId="64" priority="36" stopIfTrue="1">
      <formula>$C$150</formula>
    </cfRule>
    <cfRule type="expression" dxfId="63" priority="37" stopIfTrue="1">
      <formula>LEFT($J39,3)="пр."</formula>
    </cfRule>
    <cfRule type="expression" dxfId="62" priority="38" stopIfTrue="1">
      <formula>LEFT($J39,4)="поб."</formula>
    </cfRule>
  </conditionalFormatting>
  <conditionalFormatting sqref="J41:L41">
    <cfRule type="expression" dxfId="61" priority="39" stopIfTrue="1">
      <formula>$C$150</formula>
    </cfRule>
    <cfRule type="expression" dxfId="60" priority="40" stopIfTrue="1">
      <formula>LEFT($J41,3)="пр."</formula>
    </cfRule>
    <cfRule type="expression" dxfId="59" priority="41" stopIfTrue="1">
      <formula>LEFT($J41,4)="поб."</formula>
    </cfRule>
  </conditionalFormatting>
  <conditionalFormatting sqref="M40:Q40">
    <cfRule type="expression" dxfId="58" priority="42" stopIfTrue="1">
      <formula>$C$150</formula>
    </cfRule>
    <cfRule type="expression" dxfId="57" priority="43" stopIfTrue="1">
      <formula>LEFT($M40,3)="пр."</formula>
    </cfRule>
    <cfRule type="expression" dxfId="56" priority="44" stopIfTrue="1">
      <formula>LEFT($M40,4)="поб."</formula>
    </cfRule>
  </conditionalFormatting>
  <conditionalFormatting sqref="M41:Q41">
    <cfRule type="expression" dxfId="55" priority="45" stopIfTrue="1">
      <formula>$C$150</formula>
    </cfRule>
    <cfRule type="expression" dxfId="54" priority="46" stopIfTrue="1">
      <formula>LEFT($M40,3)="пр."</formula>
    </cfRule>
    <cfRule type="expression" dxfId="53" priority="47" stopIfTrue="1">
      <formula>LEFT($M40,4)="поб."</formula>
    </cfRule>
  </conditionalFormatting>
  <conditionalFormatting sqref="N43:Q43">
    <cfRule type="expression" dxfId="52" priority="48" stopIfTrue="1">
      <formula>$C$150</formula>
    </cfRule>
    <cfRule type="expression" dxfId="51" priority="49" stopIfTrue="1">
      <formula>$E$231=1</formula>
    </cfRule>
  </conditionalFormatting>
  <conditionalFormatting sqref="B46:E49">
    <cfRule type="expression" dxfId="50" priority="1" stopIfTrue="1">
      <formula>COUNTIF($D$12:$D$39,B46)=0</formula>
    </cfRule>
  </conditionalFormatting>
  <conditionalFormatting sqref="F46:F49">
    <cfRule type="expression" dxfId="49" priority="2" stopIfTrue="1">
      <formula>COUNTIF($D$12:$D$39,B46)=0</formula>
    </cfRule>
  </conditionalFormatting>
  <printOptions horizontalCentered="1"/>
  <pageMargins left="0.15748031496062992" right="0.15748031496062992" top="0.47244094488188981" bottom="0.27559055118110237" header="0.15748031496062992" footer="0.19685039370078741"/>
  <pageSetup paperSize="9" scale="79" orientation="portrait" r:id="rId1"/>
  <headerFooter>
    <oddHeader>&amp;L&amp;G&amp;C&amp;"Arial Cyr,полужирный"&amp;12ТУРНИР ПО ВИДУ СПОРТА
"ТЕННИС" (0130002611Я)</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FEEE2-EDA1-4F08-9CBE-CCDAAA5D61FE}">
  <sheetPr>
    <tabColor indexed="49"/>
    <pageSetUpPr fitToPage="1"/>
  </sheetPr>
  <dimension ref="A1:O317"/>
  <sheetViews>
    <sheetView showGridLines="0" zoomScale="115" zoomScaleNormal="115" workbookViewId="0">
      <pane ySplit="10" topLeftCell="A11" activePane="bottomLeft" state="frozen"/>
      <selection activeCell="A9" sqref="A9:A11"/>
      <selection pane="bottomLeft" activeCell="A9" sqref="A9:A12"/>
    </sheetView>
  </sheetViews>
  <sheetFormatPr defaultColWidth="9.1796875" defaultRowHeight="12.5" x14ac:dyDescent="0.25"/>
  <cols>
    <col min="1" max="1" width="7.7265625" style="4" customWidth="1"/>
    <col min="2" max="2" width="12.7265625" style="4" customWidth="1"/>
    <col min="3" max="3" width="24.7265625" style="4" customWidth="1"/>
    <col min="4" max="4" width="16.7265625" style="5" customWidth="1"/>
    <col min="5" max="5" width="12.7265625" style="5" customWidth="1"/>
    <col min="6" max="6" width="15.7265625" style="5" customWidth="1"/>
    <col min="7" max="7" width="18.7265625" style="5" customWidth="1"/>
    <col min="8" max="8" width="10.7265625" style="5" customWidth="1"/>
    <col min="9" max="16384" width="9.1796875" style="4"/>
  </cols>
  <sheetData>
    <row r="1" spans="1:15" ht="27.65" customHeight="1" x14ac:dyDescent="0.25"/>
    <row r="2" spans="1:15" ht="13" x14ac:dyDescent="0.25">
      <c r="A2" s="493" t="s">
        <v>225</v>
      </c>
      <c r="B2" s="493"/>
      <c r="C2" s="493"/>
      <c r="D2" s="493"/>
      <c r="E2" s="493"/>
      <c r="F2" s="493"/>
      <c r="G2" s="493"/>
      <c r="H2" s="493"/>
      <c r="I2" s="6"/>
      <c r="J2" s="6"/>
      <c r="K2" s="6"/>
      <c r="L2" s="6"/>
      <c r="M2" s="6"/>
      <c r="N2" s="6"/>
      <c r="O2" s="6"/>
    </row>
    <row r="3" spans="1:15" s="8" customFormat="1" ht="10" x14ac:dyDescent="0.2">
      <c r="A3" s="494" t="s">
        <v>0</v>
      </c>
      <c r="B3" s="494"/>
      <c r="C3" s="494"/>
      <c r="D3" s="494"/>
      <c r="E3" s="494"/>
      <c r="F3" s="494"/>
      <c r="G3" s="494"/>
      <c r="H3" s="494"/>
      <c r="I3" s="7"/>
      <c r="J3" s="7"/>
      <c r="K3" s="7"/>
      <c r="L3" s="7"/>
      <c r="M3" s="7"/>
      <c r="N3" s="7"/>
      <c r="O3" s="7"/>
    </row>
    <row r="4" spans="1:15" ht="18" customHeight="1" x14ac:dyDescent="0.25">
      <c r="A4" s="495" t="s">
        <v>261</v>
      </c>
      <c r="B4" s="495"/>
      <c r="C4" s="495"/>
      <c r="D4" s="495"/>
      <c r="E4" s="495"/>
      <c r="F4" s="495"/>
      <c r="G4" s="495"/>
      <c r="H4" s="495"/>
    </row>
    <row r="5" spans="1:15" s="9" customFormat="1" ht="4.5" customHeight="1" x14ac:dyDescent="0.25">
      <c r="C5" s="496"/>
      <c r="D5" s="496"/>
      <c r="E5" s="496"/>
      <c r="F5" s="496"/>
      <c r="G5" s="496"/>
    </row>
    <row r="6" spans="1:15" s="11" customFormat="1" ht="11.5" x14ac:dyDescent="0.25">
      <c r="A6" s="497" t="s">
        <v>1</v>
      </c>
      <c r="B6" s="497"/>
      <c r="C6" s="10" t="s">
        <v>2</v>
      </c>
      <c r="D6" s="10" t="s">
        <v>3</v>
      </c>
      <c r="E6" s="497" t="s">
        <v>4</v>
      </c>
      <c r="F6" s="497"/>
      <c r="G6" s="10" t="s">
        <v>5</v>
      </c>
      <c r="H6" s="10" t="s">
        <v>6</v>
      </c>
    </row>
    <row r="7" spans="1:15" s="14" customFormat="1" ht="20.149999999999999" customHeight="1" x14ac:dyDescent="0.25">
      <c r="A7" s="484" t="s">
        <v>41</v>
      </c>
      <c r="B7" s="484"/>
      <c r="C7" s="12" t="s">
        <v>42</v>
      </c>
      <c r="D7" s="13" t="s">
        <v>20</v>
      </c>
      <c r="E7" s="485" t="s">
        <v>161</v>
      </c>
      <c r="F7" s="486"/>
      <c r="G7" s="12" t="s">
        <v>27</v>
      </c>
      <c r="H7" s="12" t="s">
        <v>19</v>
      </c>
    </row>
    <row r="8" spans="1:15" ht="15" customHeight="1" thickBot="1" x14ac:dyDescent="0.3"/>
    <row r="9" spans="1:15" ht="33.75" customHeight="1" x14ac:dyDescent="0.25">
      <c r="A9" s="487" t="s">
        <v>35</v>
      </c>
      <c r="B9" s="489" t="s">
        <v>36</v>
      </c>
      <c r="C9" s="489"/>
      <c r="D9" s="490"/>
      <c r="E9" s="482" t="s">
        <v>37</v>
      </c>
      <c r="F9" s="482" t="s">
        <v>38</v>
      </c>
      <c r="G9" s="482" t="s">
        <v>44</v>
      </c>
      <c r="H9" s="15" t="s">
        <v>39</v>
      </c>
    </row>
    <row r="10" spans="1:15" s="5" customFormat="1" ht="10.5" customHeight="1" thickBot="1" x14ac:dyDescent="0.3">
      <c r="A10" s="488"/>
      <c r="B10" s="491"/>
      <c r="C10" s="491"/>
      <c r="D10" s="492"/>
      <c r="E10" s="483"/>
      <c r="F10" s="483"/>
      <c r="G10" s="483"/>
      <c r="H10" s="16">
        <v>45078</v>
      </c>
    </row>
    <row r="11" spans="1:15" s="31" customFormat="1" ht="15" customHeight="1" x14ac:dyDescent="0.35">
      <c r="A11" s="468">
        <v>1</v>
      </c>
      <c r="B11" s="473" t="s">
        <v>165</v>
      </c>
      <c r="C11" s="474"/>
      <c r="D11" s="475"/>
      <c r="E11" s="29">
        <v>2976</v>
      </c>
      <c r="F11" s="30">
        <v>39730</v>
      </c>
      <c r="G11" s="29" t="s">
        <v>46</v>
      </c>
      <c r="H11" s="476">
        <v>127</v>
      </c>
    </row>
    <row r="12" spans="1:15" s="31" customFormat="1" ht="15" customHeight="1" thickBot="1" x14ac:dyDescent="0.4">
      <c r="A12" s="469"/>
      <c r="B12" s="481" t="s">
        <v>196</v>
      </c>
      <c r="C12" s="479"/>
      <c r="D12" s="480"/>
      <c r="E12" s="32">
        <v>2674</v>
      </c>
      <c r="F12" s="33">
        <v>38396</v>
      </c>
      <c r="G12" s="32" t="s">
        <v>48</v>
      </c>
      <c r="H12" s="477"/>
    </row>
    <row r="13" spans="1:15" s="31" customFormat="1" ht="15" customHeight="1" x14ac:dyDescent="0.35">
      <c r="A13" s="468">
        <v>2</v>
      </c>
      <c r="B13" s="473" t="s">
        <v>173</v>
      </c>
      <c r="C13" s="474"/>
      <c r="D13" s="475"/>
      <c r="E13" s="29">
        <v>2570</v>
      </c>
      <c r="F13" s="30">
        <v>39781</v>
      </c>
      <c r="G13" s="29" t="s">
        <v>48</v>
      </c>
      <c r="H13" s="476">
        <v>59</v>
      </c>
    </row>
    <row r="14" spans="1:15" s="31" customFormat="1" ht="15" customHeight="1" thickBot="1" x14ac:dyDescent="0.4">
      <c r="A14" s="469"/>
      <c r="B14" s="481" t="s">
        <v>194</v>
      </c>
      <c r="C14" s="479"/>
      <c r="D14" s="480"/>
      <c r="E14" s="32">
        <v>2846</v>
      </c>
      <c r="F14" s="33">
        <v>39647</v>
      </c>
      <c r="G14" s="32" t="s">
        <v>46</v>
      </c>
      <c r="H14" s="477"/>
    </row>
    <row r="15" spans="1:15" s="31" customFormat="1" ht="15" customHeight="1" x14ac:dyDescent="0.35">
      <c r="A15" s="468">
        <v>3</v>
      </c>
      <c r="B15" s="473" t="s">
        <v>169</v>
      </c>
      <c r="C15" s="474"/>
      <c r="D15" s="475"/>
      <c r="E15" s="29">
        <v>2578</v>
      </c>
      <c r="F15" s="30">
        <v>39752</v>
      </c>
      <c r="G15" s="29" t="s">
        <v>48</v>
      </c>
      <c r="H15" s="476">
        <v>51</v>
      </c>
    </row>
    <row r="16" spans="1:15" s="31" customFormat="1" ht="15" customHeight="1" thickBot="1" x14ac:dyDescent="0.4">
      <c r="A16" s="469"/>
      <c r="B16" s="481" t="s">
        <v>197</v>
      </c>
      <c r="C16" s="479"/>
      <c r="D16" s="480"/>
      <c r="E16" s="32">
        <v>2855</v>
      </c>
      <c r="F16" s="33">
        <v>38875</v>
      </c>
      <c r="G16" s="32" t="s">
        <v>46</v>
      </c>
      <c r="H16" s="477"/>
    </row>
    <row r="17" spans="1:8" s="31" customFormat="1" ht="15" customHeight="1" x14ac:dyDescent="0.35">
      <c r="A17" s="468">
        <v>4</v>
      </c>
      <c r="B17" s="473" t="s">
        <v>171</v>
      </c>
      <c r="C17" s="474"/>
      <c r="D17" s="475"/>
      <c r="E17" s="29">
        <v>2850</v>
      </c>
      <c r="F17" s="30">
        <v>39467</v>
      </c>
      <c r="G17" s="29" t="s">
        <v>46</v>
      </c>
      <c r="H17" s="476">
        <v>39</v>
      </c>
    </row>
    <row r="18" spans="1:8" s="31" customFormat="1" ht="15" customHeight="1" thickBot="1" x14ac:dyDescent="0.4">
      <c r="A18" s="469"/>
      <c r="B18" s="481" t="s">
        <v>198</v>
      </c>
      <c r="C18" s="479"/>
      <c r="D18" s="480"/>
      <c r="E18" s="32">
        <v>2971</v>
      </c>
      <c r="F18" s="33">
        <v>39476</v>
      </c>
      <c r="G18" s="32" t="s">
        <v>46</v>
      </c>
      <c r="H18" s="477"/>
    </row>
    <row r="19" spans="1:8" s="31" customFormat="1" ht="15" customHeight="1" x14ac:dyDescent="0.35">
      <c r="A19" s="468">
        <v>5</v>
      </c>
      <c r="B19" s="473" t="s">
        <v>102</v>
      </c>
      <c r="C19" s="474"/>
      <c r="D19" s="475"/>
      <c r="E19" s="29">
        <v>2790</v>
      </c>
      <c r="F19" s="30">
        <v>40081</v>
      </c>
      <c r="G19" s="29" t="s">
        <v>48</v>
      </c>
      <c r="H19" s="476">
        <v>37</v>
      </c>
    </row>
    <row r="20" spans="1:8" s="31" customFormat="1" ht="15" customHeight="1" thickBot="1" x14ac:dyDescent="0.4">
      <c r="A20" s="469"/>
      <c r="B20" s="478" t="s">
        <v>193</v>
      </c>
      <c r="C20" s="479"/>
      <c r="D20" s="480"/>
      <c r="E20" s="32">
        <v>2845</v>
      </c>
      <c r="F20" s="33">
        <v>39741</v>
      </c>
      <c r="G20" s="32" t="s">
        <v>46</v>
      </c>
      <c r="H20" s="477"/>
    </row>
    <row r="21" spans="1:8" s="31" customFormat="1" ht="15" customHeight="1" x14ac:dyDescent="0.35">
      <c r="A21" s="468">
        <v>6</v>
      </c>
      <c r="B21" s="473" t="s">
        <v>170</v>
      </c>
      <c r="C21" s="474"/>
      <c r="D21" s="475"/>
      <c r="E21" s="29">
        <v>2557</v>
      </c>
      <c r="F21" s="30">
        <v>39707</v>
      </c>
      <c r="G21" s="29" t="s">
        <v>48</v>
      </c>
      <c r="H21" s="476">
        <v>16</v>
      </c>
    </row>
    <row r="22" spans="1:8" s="31" customFormat="1" ht="15" customHeight="1" thickBot="1" x14ac:dyDescent="0.4">
      <c r="A22" s="469"/>
      <c r="B22" s="481" t="s">
        <v>200</v>
      </c>
      <c r="C22" s="479"/>
      <c r="D22" s="480"/>
      <c r="E22" s="32">
        <v>2851</v>
      </c>
      <c r="F22" s="33">
        <v>39539</v>
      </c>
      <c r="G22" s="32" t="s">
        <v>46</v>
      </c>
      <c r="H22" s="477"/>
    </row>
    <row r="23" spans="1:8" s="31" customFormat="1" ht="15" customHeight="1" x14ac:dyDescent="0.35">
      <c r="A23" s="468">
        <v>7</v>
      </c>
      <c r="B23" s="473" t="s">
        <v>101</v>
      </c>
      <c r="C23" s="474"/>
      <c r="D23" s="475"/>
      <c r="E23" s="29">
        <v>2935</v>
      </c>
      <c r="F23" s="30">
        <v>39859</v>
      </c>
      <c r="G23" s="29" t="s">
        <v>48</v>
      </c>
      <c r="H23" s="476">
        <v>5</v>
      </c>
    </row>
    <row r="24" spans="1:8" s="31" customFormat="1" ht="15" customHeight="1" thickBot="1" x14ac:dyDescent="0.4">
      <c r="A24" s="469"/>
      <c r="B24" s="481" t="s">
        <v>201</v>
      </c>
      <c r="C24" s="479"/>
      <c r="D24" s="480"/>
      <c r="E24" s="32">
        <v>2978</v>
      </c>
      <c r="F24" s="33">
        <v>38535</v>
      </c>
      <c r="G24" s="32" t="s">
        <v>48</v>
      </c>
      <c r="H24" s="477"/>
    </row>
    <row r="25" spans="1:8" s="19" customFormat="1" ht="10.5" hidden="1" customHeight="1" x14ac:dyDescent="0.25">
      <c r="A25" s="468">
        <v>8</v>
      </c>
      <c r="B25" s="453"/>
      <c r="C25" s="454"/>
      <c r="D25" s="455"/>
      <c r="E25" s="17"/>
      <c r="F25" s="18"/>
      <c r="G25" s="17"/>
      <c r="H25" s="456"/>
    </row>
    <row r="26" spans="1:8" s="19" customFormat="1" ht="10.5" hidden="1" customHeight="1" thickBot="1" x14ac:dyDescent="0.3">
      <c r="A26" s="469"/>
      <c r="B26" s="461"/>
      <c r="C26" s="459"/>
      <c r="D26" s="460"/>
      <c r="E26" s="20"/>
      <c r="F26" s="21"/>
      <c r="G26" s="20"/>
      <c r="H26" s="457"/>
    </row>
    <row r="27" spans="1:8" s="19" customFormat="1" ht="10.5" hidden="1" customHeight="1" x14ac:dyDescent="0.25">
      <c r="A27" s="468">
        <v>9</v>
      </c>
      <c r="B27" s="453"/>
      <c r="C27" s="454"/>
      <c r="D27" s="455"/>
      <c r="E27" s="17"/>
      <c r="F27" s="18"/>
      <c r="G27" s="17"/>
      <c r="H27" s="456"/>
    </row>
    <row r="28" spans="1:8" s="19" customFormat="1" ht="10.5" hidden="1" customHeight="1" thickBot="1" x14ac:dyDescent="0.3">
      <c r="A28" s="469"/>
      <c r="B28" s="461"/>
      <c r="C28" s="459"/>
      <c r="D28" s="460"/>
      <c r="E28" s="20"/>
      <c r="F28" s="21"/>
      <c r="G28" s="20"/>
      <c r="H28" s="457"/>
    </row>
    <row r="29" spans="1:8" s="19" customFormat="1" ht="10.5" hidden="1" customHeight="1" x14ac:dyDescent="0.25">
      <c r="A29" s="468">
        <v>10</v>
      </c>
      <c r="B29" s="453"/>
      <c r="C29" s="454"/>
      <c r="D29" s="455"/>
      <c r="E29" s="17"/>
      <c r="F29" s="18"/>
      <c r="G29" s="17"/>
      <c r="H29" s="456"/>
    </row>
    <row r="30" spans="1:8" s="19" customFormat="1" ht="10.5" hidden="1" customHeight="1" thickBot="1" x14ac:dyDescent="0.3">
      <c r="A30" s="469"/>
      <c r="B30" s="461"/>
      <c r="C30" s="459"/>
      <c r="D30" s="460"/>
      <c r="E30" s="20"/>
      <c r="F30" s="21"/>
      <c r="G30" s="20"/>
      <c r="H30" s="457"/>
    </row>
    <row r="31" spans="1:8" s="19" customFormat="1" ht="10.5" hidden="1" customHeight="1" x14ac:dyDescent="0.25">
      <c r="A31" s="468">
        <v>11</v>
      </c>
      <c r="B31" s="453"/>
      <c r="C31" s="454"/>
      <c r="D31" s="455"/>
      <c r="E31" s="17"/>
      <c r="F31" s="18"/>
      <c r="G31" s="17"/>
      <c r="H31" s="456"/>
    </row>
    <row r="32" spans="1:8" s="19" customFormat="1" ht="10.5" hidden="1" customHeight="1" thickBot="1" x14ac:dyDescent="0.3">
      <c r="A32" s="469"/>
      <c r="B32" s="461"/>
      <c r="C32" s="459"/>
      <c r="D32" s="460"/>
      <c r="E32" s="20"/>
      <c r="F32" s="21"/>
      <c r="G32" s="20"/>
      <c r="H32" s="457"/>
    </row>
    <row r="33" spans="1:8" s="19" customFormat="1" ht="10.5" hidden="1" customHeight="1" x14ac:dyDescent="0.25">
      <c r="A33" s="468">
        <v>12</v>
      </c>
      <c r="B33" s="453"/>
      <c r="C33" s="454"/>
      <c r="D33" s="455"/>
      <c r="E33" s="17"/>
      <c r="F33" s="18"/>
      <c r="G33" s="17"/>
      <c r="H33" s="456"/>
    </row>
    <row r="34" spans="1:8" s="19" customFormat="1" ht="10.5" hidden="1" customHeight="1" thickBot="1" x14ac:dyDescent="0.3">
      <c r="A34" s="469"/>
      <c r="B34" s="461"/>
      <c r="C34" s="459"/>
      <c r="D34" s="460"/>
      <c r="E34" s="20"/>
      <c r="F34" s="21"/>
      <c r="G34" s="20"/>
      <c r="H34" s="457"/>
    </row>
    <row r="35" spans="1:8" s="19" customFormat="1" ht="10.5" hidden="1" customHeight="1" x14ac:dyDescent="0.25">
      <c r="A35" s="468">
        <v>13</v>
      </c>
      <c r="B35" s="453"/>
      <c r="C35" s="454"/>
      <c r="D35" s="455"/>
      <c r="E35" s="17"/>
      <c r="F35" s="18"/>
      <c r="G35" s="17"/>
      <c r="H35" s="456"/>
    </row>
    <row r="36" spans="1:8" s="19" customFormat="1" ht="10.5" hidden="1" customHeight="1" thickBot="1" x14ac:dyDescent="0.3">
      <c r="A36" s="469"/>
      <c r="B36" s="461"/>
      <c r="C36" s="459"/>
      <c r="D36" s="460"/>
      <c r="E36" s="20"/>
      <c r="F36" s="21"/>
      <c r="G36" s="20"/>
      <c r="H36" s="457"/>
    </row>
    <row r="37" spans="1:8" s="19" customFormat="1" ht="10.5" hidden="1" customHeight="1" x14ac:dyDescent="0.25">
      <c r="A37" s="468">
        <v>14</v>
      </c>
      <c r="B37" s="453"/>
      <c r="C37" s="454"/>
      <c r="D37" s="455"/>
      <c r="E37" s="17"/>
      <c r="F37" s="18"/>
      <c r="G37" s="17"/>
      <c r="H37" s="456"/>
    </row>
    <row r="38" spans="1:8" s="19" customFormat="1" ht="10.5" hidden="1" customHeight="1" thickBot="1" x14ac:dyDescent="0.3">
      <c r="A38" s="469"/>
      <c r="B38" s="461"/>
      <c r="C38" s="459"/>
      <c r="D38" s="460"/>
      <c r="E38" s="20"/>
      <c r="F38" s="21"/>
      <c r="G38" s="20"/>
      <c r="H38" s="457"/>
    </row>
    <row r="39" spans="1:8" s="19" customFormat="1" ht="10.5" hidden="1" customHeight="1" x14ac:dyDescent="0.25">
      <c r="A39" s="468">
        <v>15</v>
      </c>
      <c r="B39" s="453"/>
      <c r="C39" s="454"/>
      <c r="D39" s="455"/>
      <c r="E39" s="17"/>
      <c r="F39" s="18"/>
      <c r="G39" s="17"/>
      <c r="H39" s="456"/>
    </row>
    <row r="40" spans="1:8" s="19" customFormat="1" ht="10.5" hidden="1" customHeight="1" thickBot="1" x14ac:dyDescent="0.3">
      <c r="A40" s="469"/>
      <c r="B40" s="461"/>
      <c r="C40" s="459"/>
      <c r="D40" s="460"/>
      <c r="E40" s="20"/>
      <c r="F40" s="21"/>
      <c r="G40" s="20"/>
      <c r="H40" s="457"/>
    </row>
    <row r="41" spans="1:8" s="19" customFormat="1" ht="10.5" hidden="1" customHeight="1" x14ac:dyDescent="0.25">
      <c r="A41" s="468">
        <v>16</v>
      </c>
      <c r="B41" s="453"/>
      <c r="C41" s="454"/>
      <c r="D41" s="455"/>
      <c r="E41" s="17"/>
      <c r="F41" s="18"/>
      <c r="G41" s="17"/>
      <c r="H41" s="456"/>
    </row>
    <row r="42" spans="1:8" s="19" customFormat="1" ht="10.5" hidden="1" customHeight="1" thickBot="1" x14ac:dyDescent="0.3">
      <c r="A42" s="469"/>
      <c r="B42" s="461"/>
      <c r="C42" s="459"/>
      <c r="D42" s="460"/>
      <c r="E42" s="20"/>
      <c r="F42" s="21"/>
      <c r="G42" s="20"/>
      <c r="H42" s="457"/>
    </row>
    <row r="43" spans="1:8" s="19" customFormat="1" ht="10.5" hidden="1" customHeight="1" x14ac:dyDescent="0.25">
      <c r="A43" s="468">
        <v>17</v>
      </c>
      <c r="B43" s="453"/>
      <c r="C43" s="454"/>
      <c r="D43" s="455"/>
      <c r="E43" s="17"/>
      <c r="F43" s="18"/>
      <c r="G43" s="17"/>
      <c r="H43" s="456"/>
    </row>
    <row r="44" spans="1:8" s="19" customFormat="1" ht="10.5" hidden="1" customHeight="1" thickBot="1" x14ac:dyDescent="0.3">
      <c r="A44" s="469"/>
      <c r="B44" s="461"/>
      <c r="C44" s="459"/>
      <c r="D44" s="460"/>
      <c r="E44" s="20"/>
      <c r="F44" s="21"/>
      <c r="G44" s="20"/>
      <c r="H44" s="457"/>
    </row>
    <row r="45" spans="1:8" s="19" customFormat="1" ht="10.5" hidden="1" customHeight="1" x14ac:dyDescent="0.25">
      <c r="A45" s="468">
        <v>18</v>
      </c>
      <c r="B45" s="453"/>
      <c r="C45" s="454"/>
      <c r="D45" s="455"/>
      <c r="E45" s="17"/>
      <c r="F45" s="18"/>
      <c r="G45" s="17"/>
      <c r="H45" s="456"/>
    </row>
    <row r="46" spans="1:8" s="19" customFormat="1" ht="10.5" hidden="1" customHeight="1" thickBot="1" x14ac:dyDescent="0.3">
      <c r="A46" s="469"/>
      <c r="B46" s="461"/>
      <c r="C46" s="459"/>
      <c r="D46" s="460"/>
      <c r="E46" s="20"/>
      <c r="F46" s="21"/>
      <c r="G46" s="20"/>
      <c r="H46" s="457"/>
    </row>
    <row r="47" spans="1:8" s="19" customFormat="1" ht="10.5" hidden="1" customHeight="1" x14ac:dyDescent="0.25">
      <c r="A47" s="468">
        <v>19</v>
      </c>
      <c r="B47" s="453"/>
      <c r="C47" s="454"/>
      <c r="D47" s="455"/>
      <c r="E47" s="17"/>
      <c r="F47" s="18"/>
      <c r="G47" s="17"/>
      <c r="H47" s="456"/>
    </row>
    <row r="48" spans="1:8" s="19" customFormat="1" ht="10.5" hidden="1" customHeight="1" thickBot="1" x14ac:dyDescent="0.3">
      <c r="A48" s="469"/>
      <c r="B48" s="461"/>
      <c r="C48" s="459"/>
      <c r="D48" s="460"/>
      <c r="E48" s="20"/>
      <c r="F48" s="21"/>
      <c r="G48" s="20"/>
      <c r="H48" s="457"/>
    </row>
    <row r="49" spans="1:8" s="19" customFormat="1" ht="10.5" hidden="1" customHeight="1" x14ac:dyDescent="0.25">
      <c r="A49" s="468">
        <v>20</v>
      </c>
      <c r="B49" s="453"/>
      <c r="C49" s="454"/>
      <c r="D49" s="455"/>
      <c r="E49" s="17"/>
      <c r="F49" s="18"/>
      <c r="G49" s="17"/>
      <c r="H49" s="456"/>
    </row>
    <row r="50" spans="1:8" s="19" customFormat="1" ht="10.5" hidden="1" customHeight="1" thickBot="1" x14ac:dyDescent="0.3">
      <c r="A50" s="469"/>
      <c r="B50" s="461"/>
      <c r="C50" s="459"/>
      <c r="D50" s="460"/>
      <c r="E50" s="20"/>
      <c r="F50" s="21"/>
      <c r="G50" s="20"/>
      <c r="H50" s="457"/>
    </row>
    <row r="51" spans="1:8" s="19" customFormat="1" ht="10.5" hidden="1" customHeight="1" x14ac:dyDescent="0.25">
      <c r="A51" s="468">
        <v>21</v>
      </c>
      <c r="B51" s="453"/>
      <c r="C51" s="454"/>
      <c r="D51" s="455"/>
      <c r="E51" s="17"/>
      <c r="F51" s="18"/>
      <c r="G51" s="17"/>
      <c r="H51" s="456"/>
    </row>
    <row r="52" spans="1:8" s="19" customFormat="1" ht="10.5" hidden="1" customHeight="1" thickBot="1" x14ac:dyDescent="0.3">
      <c r="A52" s="469"/>
      <c r="B52" s="461"/>
      <c r="C52" s="459"/>
      <c r="D52" s="460"/>
      <c r="E52" s="20"/>
      <c r="F52" s="21"/>
      <c r="G52" s="20"/>
      <c r="H52" s="457"/>
    </row>
    <row r="53" spans="1:8" s="19" customFormat="1" ht="10.5" hidden="1" customHeight="1" x14ac:dyDescent="0.25">
      <c r="A53" s="468">
        <v>22</v>
      </c>
      <c r="B53" s="453"/>
      <c r="C53" s="454"/>
      <c r="D53" s="455"/>
      <c r="E53" s="17"/>
      <c r="F53" s="18"/>
      <c r="G53" s="17"/>
      <c r="H53" s="456"/>
    </row>
    <row r="54" spans="1:8" s="19" customFormat="1" ht="10.5" hidden="1" customHeight="1" thickBot="1" x14ac:dyDescent="0.3">
      <c r="A54" s="469"/>
      <c r="B54" s="461"/>
      <c r="C54" s="459"/>
      <c r="D54" s="460"/>
      <c r="E54" s="20"/>
      <c r="F54" s="21"/>
      <c r="G54" s="20"/>
      <c r="H54" s="457"/>
    </row>
    <row r="55" spans="1:8" s="19" customFormat="1" ht="10.5" hidden="1" customHeight="1" x14ac:dyDescent="0.25">
      <c r="A55" s="468">
        <v>23</v>
      </c>
      <c r="B55" s="453"/>
      <c r="C55" s="454"/>
      <c r="D55" s="455"/>
      <c r="E55" s="17"/>
      <c r="F55" s="18"/>
      <c r="G55" s="17"/>
      <c r="H55" s="456"/>
    </row>
    <row r="56" spans="1:8" s="19" customFormat="1" ht="10.5" hidden="1" customHeight="1" thickBot="1" x14ac:dyDescent="0.3">
      <c r="A56" s="469"/>
      <c r="B56" s="461"/>
      <c r="C56" s="459"/>
      <c r="D56" s="460"/>
      <c r="E56" s="20"/>
      <c r="F56" s="21"/>
      <c r="G56" s="20"/>
      <c r="H56" s="457"/>
    </row>
    <row r="57" spans="1:8" s="19" customFormat="1" ht="10.5" hidden="1" customHeight="1" x14ac:dyDescent="0.25">
      <c r="A57" s="468">
        <v>24</v>
      </c>
      <c r="B57" s="453"/>
      <c r="C57" s="454"/>
      <c r="D57" s="455"/>
      <c r="E57" s="17"/>
      <c r="F57" s="18"/>
      <c r="G57" s="17"/>
      <c r="H57" s="456"/>
    </row>
    <row r="58" spans="1:8" s="19" customFormat="1" ht="10.5" hidden="1" customHeight="1" thickBot="1" x14ac:dyDescent="0.3">
      <c r="A58" s="469"/>
      <c r="B58" s="461"/>
      <c r="C58" s="459"/>
      <c r="D58" s="460"/>
      <c r="E58" s="20"/>
      <c r="F58" s="21"/>
      <c r="G58" s="20"/>
      <c r="H58" s="457"/>
    </row>
    <row r="59" spans="1:8" s="19" customFormat="1" ht="10.5" hidden="1" customHeight="1" x14ac:dyDescent="0.25">
      <c r="A59" s="468">
        <v>25</v>
      </c>
      <c r="B59" s="470"/>
      <c r="C59" s="470"/>
      <c r="D59" s="471"/>
      <c r="E59" s="17"/>
      <c r="F59" s="17"/>
      <c r="G59" s="17"/>
      <c r="H59" s="456"/>
    </row>
    <row r="60" spans="1:8" s="19" customFormat="1" ht="10.5" hidden="1" customHeight="1" thickBot="1" x14ac:dyDescent="0.3">
      <c r="A60" s="469"/>
      <c r="B60" s="458"/>
      <c r="C60" s="458"/>
      <c r="D60" s="472"/>
      <c r="E60" s="20"/>
      <c r="F60" s="20"/>
      <c r="G60" s="20"/>
      <c r="H60" s="457"/>
    </row>
    <row r="61" spans="1:8" s="19" customFormat="1" ht="10.5" hidden="1" customHeight="1" x14ac:dyDescent="0.25">
      <c r="A61" s="468">
        <v>26</v>
      </c>
      <c r="B61" s="470"/>
      <c r="C61" s="470"/>
      <c r="D61" s="471"/>
      <c r="E61" s="17"/>
      <c r="F61" s="17"/>
      <c r="G61" s="17"/>
      <c r="H61" s="456"/>
    </row>
    <row r="62" spans="1:8" s="19" customFormat="1" ht="10.5" hidden="1" customHeight="1" thickBot="1" x14ac:dyDescent="0.3">
      <c r="A62" s="469"/>
      <c r="B62" s="458"/>
      <c r="C62" s="458"/>
      <c r="D62" s="472"/>
      <c r="E62" s="20"/>
      <c r="F62" s="20"/>
      <c r="G62" s="20"/>
      <c r="H62" s="457"/>
    </row>
    <row r="63" spans="1:8" s="19" customFormat="1" ht="10.5" hidden="1" customHeight="1" x14ac:dyDescent="0.25">
      <c r="A63" s="468">
        <v>27</v>
      </c>
      <c r="B63" s="470"/>
      <c r="C63" s="470"/>
      <c r="D63" s="471"/>
      <c r="E63" s="17"/>
      <c r="F63" s="17"/>
      <c r="G63" s="17"/>
      <c r="H63" s="456"/>
    </row>
    <row r="64" spans="1:8" s="19" customFormat="1" ht="10.5" hidden="1" customHeight="1" thickBot="1" x14ac:dyDescent="0.3">
      <c r="A64" s="469"/>
      <c r="B64" s="458"/>
      <c r="C64" s="458"/>
      <c r="D64" s="472"/>
      <c r="E64" s="20"/>
      <c r="F64" s="20"/>
      <c r="G64" s="20"/>
      <c r="H64" s="457"/>
    </row>
    <row r="65" spans="1:8" s="19" customFormat="1" ht="10.5" hidden="1" customHeight="1" x14ac:dyDescent="0.25">
      <c r="A65" s="468">
        <v>28</v>
      </c>
      <c r="B65" s="470"/>
      <c r="C65" s="470"/>
      <c r="D65" s="471"/>
      <c r="E65" s="17"/>
      <c r="F65" s="17"/>
      <c r="G65" s="17"/>
      <c r="H65" s="456"/>
    </row>
    <row r="66" spans="1:8" s="19" customFormat="1" ht="10.5" hidden="1" customHeight="1" thickBot="1" x14ac:dyDescent="0.3">
      <c r="A66" s="469"/>
      <c r="B66" s="458"/>
      <c r="C66" s="458"/>
      <c r="D66" s="472"/>
      <c r="E66" s="20"/>
      <c r="F66" s="20"/>
      <c r="G66" s="20"/>
      <c r="H66" s="457"/>
    </row>
    <row r="67" spans="1:8" s="19" customFormat="1" ht="10.5" hidden="1" customHeight="1" x14ac:dyDescent="0.25">
      <c r="A67" s="468">
        <v>29</v>
      </c>
      <c r="B67" s="470"/>
      <c r="C67" s="470"/>
      <c r="D67" s="471"/>
      <c r="E67" s="17"/>
      <c r="F67" s="17"/>
      <c r="G67" s="17"/>
      <c r="H67" s="456"/>
    </row>
    <row r="68" spans="1:8" s="19" customFormat="1" ht="10.5" hidden="1" customHeight="1" thickBot="1" x14ac:dyDescent="0.3">
      <c r="A68" s="469"/>
      <c r="B68" s="458"/>
      <c r="C68" s="458"/>
      <c r="D68" s="472"/>
      <c r="E68" s="20"/>
      <c r="F68" s="20"/>
      <c r="G68" s="20"/>
      <c r="H68" s="457"/>
    </row>
    <row r="69" spans="1:8" s="19" customFormat="1" ht="10.5" hidden="1" customHeight="1" x14ac:dyDescent="0.25">
      <c r="A69" s="468">
        <v>30</v>
      </c>
      <c r="B69" s="470"/>
      <c r="C69" s="470"/>
      <c r="D69" s="471"/>
      <c r="E69" s="17"/>
      <c r="F69" s="17"/>
      <c r="G69" s="17"/>
      <c r="H69" s="456"/>
    </row>
    <row r="70" spans="1:8" s="19" customFormat="1" ht="10.5" hidden="1" customHeight="1" thickBot="1" x14ac:dyDescent="0.3">
      <c r="A70" s="469"/>
      <c r="B70" s="458"/>
      <c r="C70" s="458"/>
      <c r="D70" s="472"/>
      <c r="E70" s="20"/>
      <c r="F70" s="20"/>
      <c r="G70" s="20"/>
      <c r="H70" s="457"/>
    </row>
    <row r="71" spans="1:8" s="19" customFormat="1" ht="10.5" hidden="1" customHeight="1" x14ac:dyDescent="0.25">
      <c r="A71" s="468">
        <v>31</v>
      </c>
      <c r="B71" s="470"/>
      <c r="C71" s="470"/>
      <c r="D71" s="471"/>
      <c r="E71" s="17"/>
      <c r="F71" s="17"/>
      <c r="G71" s="17"/>
      <c r="H71" s="456"/>
    </row>
    <row r="72" spans="1:8" s="19" customFormat="1" ht="10.5" hidden="1" customHeight="1" thickBot="1" x14ac:dyDescent="0.3">
      <c r="A72" s="469"/>
      <c r="B72" s="458"/>
      <c r="C72" s="458"/>
      <c r="D72" s="472"/>
      <c r="E72" s="20"/>
      <c r="F72" s="20"/>
      <c r="G72" s="20"/>
      <c r="H72" s="457"/>
    </row>
    <row r="73" spans="1:8" s="19" customFormat="1" ht="10.5" hidden="1" customHeight="1" x14ac:dyDescent="0.25">
      <c r="A73" s="468">
        <v>32</v>
      </c>
      <c r="B73" s="470"/>
      <c r="C73" s="470"/>
      <c r="D73" s="471"/>
      <c r="E73" s="17"/>
      <c r="F73" s="17"/>
      <c r="G73" s="17"/>
      <c r="H73" s="456"/>
    </row>
    <row r="74" spans="1:8" s="19" customFormat="1" ht="10.5" hidden="1" customHeight="1" thickBot="1" x14ac:dyDescent="0.3">
      <c r="A74" s="469"/>
      <c r="B74" s="458"/>
      <c r="C74" s="458"/>
      <c r="D74" s="472"/>
      <c r="E74" s="20"/>
      <c r="F74" s="20"/>
      <c r="G74" s="20"/>
      <c r="H74" s="457"/>
    </row>
    <row r="75" spans="1:8" s="19" customFormat="1" ht="10.5" hidden="1" customHeight="1" x14ac:dyDescent="0.25">
      <c r="A75" s="468">
        <v>33</v>
      </c>
      <c r="B75" s="470"/>
      <c r="C75" s="470"/>
      <c r="D75" s="471"/>
      <c r="E75" s="17"/>
      <c r="F75" s="17"/>
      <c r="G75" s="17"/>
      <c r="H75" s="456"/>
    </row>
    <row r="76" spans="1:8" s="19" customFormat="1" ht="10.5" hidden="1" customHeight="1" thickBot="1" x14ac:dyDescent="0.3">
      <c r="A76" s="469"/>
      <c r="B76" s="458"/>
      <c r="C76" s="458"/>
      <c r="D76" s="472"/>
      <c r="E76" s="20"/>
      <c r="F76" s="20"/>
      <c r="G76" s="20"/>
      <c r="H76" s="457"/>
    </row>
    <row r="77" spans="1:8" s="19" customFormat="1" ht="10.5" hidden="1" customHeight="1" x14ac:dyDescent="0.25">
      <c r="A77" s="468">
        <v>34</v>
      </c>
      <c r="B77" s="470"/>
      <c r="C77" s="470"/>
      <c r="D77" s="471"/>
      <c r="E77" s="17"/>
      <c r="F77" s="17"/>
      <c r="G77" s="17"/>
      <c r="H77" s="456"/>
    </row>
    <row r="78" spans="1:8" s="19" customFormat="1" ht="10.5" hidden="1" customHeight="1" thickBot="1" x14ac:dyDescent="0.3">
      <c r="A78" s="469"/>
      <c r="B78" s="458"/>
      <c r="C78" s="458"/>
      <c r="D78" s="472"/>
      <c r="E78" s="20"/>
      <c r="F78" s="20"/>
      <c r="G78" s="20"/>
      <c r="H78" s="457"/>
    </row>
    <row r="79" spans="1:8" s="19" customFormat="1" ht="10.5" hidden="1" customHeight="1" x14ac:dyDescent="0.25">
      <c r="A79" s="468">
        <v>35</v>
      </c>
      <c r="B79" s="470"/>
      <c r="C79" s="470"/>
      <c r="D79" s="471"/>
      <c r="E79" s="17"/>
      <c r="F79" s="17"/>
      <c r="G79" s="17"/>
      <c r="H79" s="456"/>
    </row>
    <row r="80" spans="1:8" s="19" customFormat="1" ht="10.5" hidden="1" customHeight="1" thickBot="1" x14ac:dyDescent="0.3">
      <c r="A80" s="469"/>
      <c r="B80" s="458"/>
      <c r="C80" s="458"/>
      <c r="D80" s="472"/>
      <c r="E80" s="20"/>
      <c r="F80" s="20"/>
      <c r="G80" s="20"/>
      <c r="H80" s="457"/>
    </row>
    <row r="81" spans="1:11" s="19" customFormat="1" ht="10.5" hidden="1" customHeight="1" x14ac:dyDescent="0.25">
      <c r="A81" s="468">
        <v>36</v>
      </c>
      <c r="B81" s="470"/>
      <c r="C81" s="470"/>
      <c r="D81" s="471"/>
      <c r="E81" s="17"/>
      <c r="F81" s="17"/>
      <c r="G81" s="17"/>
      <c r="H81" s="456"/>
    </row>
    <row r="82" spans="1:11" s="19" customFormat="1" ht="10.5" hidden="1" customHeight="1" thickBot="1" x14ac:dyDescent="0.3">
      <c r="A82" s="469"/>
      <c r="B82" s="458"/>
      <c r="C82" s="458"/>
      <c r="D82" s="472"/>
      <c r="E82" s="20"/>
      <c r="F82" s="20"/>
      <c r="G82" s="20"/>
      <c r="H82" s="457"/>
    </row>
    <row r="83" spans="1:11" s="19" customFormat="1" ht="10.5" hidden="1" customHeight="1" x14ac:dyDescent="0.25">
      <c r="A83" s="468">
        <v>37</v>
      </c>
      <c r="B83" s="470"/>
      <c r="C83" s="470"/>
      <c r="D83" s="471"/>
      <c r="E83" s="17"/>
      <c r="F83" s="17"/>
      <c r="G83" s="17"/>
      <c r="H83" s="456"/>
    </row>
    <row r="84" spans="1:11" s="19" customFormat="1" ht="10.5" hidden="1" customHeight="1" thickBot="1" x14ac:dyDescent="0.3">
      <c r="A84" s="469"/>
      <c r="B84" s="458"/>
      <c r="C84" s="458"/>
      <c r="D84" s="472"/>
      <c r="E84" s="20"/>
      <c r="F84" s="20"/>
      <c r="G84" s="20"/>
      <c r="H84" s="457"/>
    </row>
    <row r="85" spans="1:11" s="19" customFormat="1" ht="10.5" hidden="1" customHeight="1" x14ac:dyDescent="0.25">
      <c r="A85" s="468">
        <v>38</v>
      </c>
      <c r="B85" s="470"/>
      <c r="C85" s="470"/>
      <c r="D85" s="471"/>
      <c r="E85" s="17"/>
      <c r="F85" s="17"/>
      <c r="G85" s="17"/>
      <c r="H85" s="456"/>
    </row>
    <row r="86" spans="1:11" s="19" customFormat="1" ht="10.5" hidden="1" customHeight="1" thickBot="1" x14ac:dyDescent="0.3">
      <c r="A86" s="469"/>
      <c r="B86" s="458"/>
      <c r="C86" s="458"/>
      <c r="D86" s="472"/>
      <c r="E86" s="20"/>
      <c r="F86" s="20"/>
      <c r="G86" s="20"/>
      <c r="H86" s="457"/>
    </row>
    <row r="87" spans="1:11" s="19" customFormat="1" ht="10.5" hidden="1" customHeight="1" x14ac:dyDescent="0.25">
      <c r="A87" s="468">
        <v>39</v>
      </c>
      <c r="B87" s="470"/>
      <c r="C87" s="470"/>
      <c r="D87" s="471"/>
      <c r="E87" s="17"/>
      <c r="F87" s="17"/>
      <c r="G87" s="17"/>
      <c r="H87" s="456"/>
    </row>
    <row r="88" spans="1:11" s="19" customFormat="1" ht="10.5" hidden="1" customHeight="1" thickBot="1" x14ac:dyDescent="0.3">
      <c r="A88" s="469"/>
      <c r="B88" s="458"/>
      <c r="C88" s="458"/>
      <c r="D88" s="472"/>
      <c r="E88" s="20"/>
      <c r="F88" s="20"/>
      <c r="G88" s="20"/>
      <c r="H88" s="457"/>
    </row>
    <row r="89" spans="1:11" s="19" customFormat="1" ht="10.5" hidden="1" customHeight="1" x14ac:dyDescent="0.25">
      <c r="A89" s="468">
        <v>40</v>
      </c>
      <c r="B89" s="470"/>
      <c r="C89" s="470"/>
      <c r="D89" s="471"/>
      <c r="E89" s="17"/>
      <c r="F89" s="17"/>
      <c r="G89" s="17"/>
      <c r="H89" s="456"/>
    </row>
    <row r="90" spans="1:11" s="19" customFormat="1" ht="10.5" hidden="1" customHeight="1" thickBot="1" x14ac:dyDescent="0.3">
      <c r="A90" s="469"/>
      <c r="B90" s="458"/>
      <c r="C90" s="458"/>
      <c r="D90" s="472"/>
      <c r="E90" s="20"/>
      <c r="F90" s="20"/>
      <c r="G90" s="20"/>
      <c r="H90" s="457"/>
    </row>
    <row r="91" spans="1:11" x14ac:dyDescent="0.25">
      <c r="A91" s="34"/>
      <c r="B91" s="22"/>
    </row>
    <row r="92" spans="1:11" s="1" customFormat="1" ht="10.15" customHeight="1" x14ac:dyDescent="0.25">
      <c r="B92" s="2"/>
      <c r="C92" s="2"/>
      <c r="D92" s="2"/>
      <c r="E92" s="462" t="s">
        <v>15</v>
      </c>
      <c r="F92" s="462"/>
      <c r="G92" s="462"/>
      <c r="H92" s="462"/>
      <c r="I92" s="2"/>
      <c r="J92" s="2"/>
      <c r="K92" s="2"/>
    </row>
    <row r="93" spans="1:11" s="1" customFormat="1" ht="10.15" customHeight="1" x14ac:dyDescent="0.25">
      <c r="A93" s="2"/>
      <c r="B93" s="2"/>
      <c r="C93" s="2"/>
      <c r="D93" s="2"/>
      <c r="E93" s="463"/>
      <c r="F93" s="463"/>
      <c r="G93" s="465" t="s">
        <v>56</v>
      </c>
      <c r="H93" s="465"/>
      <c r="I93" s="23"/>
      <c r="J93" s="23"/>
      <c r="K93" s="23"/>
    </row>
    <row r="94" spans="1:11" s="1" customFormat="1" ht="10.15" customHeight="1" x14ac:dyDescent="0.25">
      <c r="A94" s="2"/>
      <c r="B94" s="2"/>
      <c r="C94" s="2"/>
      <c r="D94" s="2"/>
      <c r="E94" s="464"/>
      <c r="F94" s="464"/>
      <c r="G94" s="466"/>
      <c r="H94" s="466"/>
      <c r="I94" s="23"/>
      <c r="J94" s="23"/>
      <c r="K94" s="23"/>
    </row>
    <row r="95" spans="1:11" s="1" customFormat="1" ht="10.15" customHeight="1" x14ac:dyDescent="0.25">
      <c r="B95" s="24"/>
      <c r="C95" s="24"/>
      <c r="D95" s="24"/>
      <c r="E95" s="467" t="s">
        <v>16</v>
      </c>
      <c r="F95" s="467"/>
      <c r="G95" s="283" t="s">
        <v>40</v>
      </c>
      <c r="H95" s="284"/>
      <c r="I95" s="24"/>
      <c r="J95" s="24"/>
      <c r="K95" s="24"/>
    </row>
    <row r="96" spans="1:11" ht="12.75" customHeight="1" x14ac:dyDescent="0.25">
      <c r="A96" s="25"/>
      <c r="B96" s="25"/>
      <c r="C96" s="25"/>
      <c r="D96" s="26"/>
      <c r="E96" s="26"/>
      <c r="F96" s="26"/>
      <c r="G96" s="26"/>
      <c r="H96" s="26"/>
    </row>
    <row r="97" spans="1:15" x14ac:dyDescent="0.25">
      <c r="A97" s="452"/>
      <c r="B97" s="452"/>
      <c r="C97" s="452"/>
      <c r="D97" s="452"/>
      <c r="E97" s="452"/>
      <c r="F97" s="452"/>
      <c r="G97" s="452"/>
      <c r="H97" s="452"/>
    </row>
    <row r="98" spans="1:15" x14ac:dyDescent="0.25">
      <c r="A98" s="452"/>
      <c r="B98" s="452"/>
      <c r="C98" s="452"/>
      <c r="D98" s="452"/>
      <c r="E98" s="452"/>
      <c r="F98" s="452"/>
      <c r="G98" s="452"/>
      <c r="H98" s="452"/>
    </row>
    <row r="100" spans="1:15" s="5" customFormat="1" x14ac:dyDescent="0.25">
      <c r="A100" s="27"/>
      <c r="B100" s="27"/>
      <c r="C100" s="4"/>
      <c r="I100" s="4"/>
      <c r="J100" s="4"/>
      <c r="K100" s="4"/>
      <c r="L100" s="4"/>
      <c r="M100" s="4"/>
      <c r="N100" s="4"/>
      <c r="O100" s="4"/>
    </row>
    <row r="101" spans="1:15" s="5" customFormat="1" x14ac:dyDescent="0.25">
      <c r="A101" s="27"/>
      <c r="B101" s="27"/>
      <c r="C101" s="4"/>
      <c r="I101" s="4"/>
      <c r="J101" s="4"/>
      <c r="K101" s="4"/>
      <c r="L101" s="4"/>
      <c r="M101" s="4"/>
      <c r="N101" s="4"/>
      <c r="O101" s="4"/>
    </row>
    <row r="102" spans="1:15" s="5" customFormat="1" x14ac:dyDescent="0.25">
      <c r="A102" s="27"/>
      <c r="B102" s="27"/>
      <c r="C102" s="4"/>
      <c r="I102" s="4"/>
      <c r="J102" s="4"/>
      <c r="K102" s="4"/>
      <c r="L102" s="4"/>
      <c r="M102" s="4"/>
      <c r="N102" s="4"/>
      <c r="O102" s="4"/>
    </row>
    <row r="103" spans="1:15" s="5" customFormat="1" x14ac:dyDescent="0.25">
      <c r="A103" s="27"/>
      <c r="B103" s="27"/>
      <c r="C103" s="4"/>
      <c r="I103" s="4"/>
      <c r="J103" s="4"/>
      <c r="K103" s="4"/>
      <c r="L103" s="4"/>
      <c r="M103" s="4"/>
      <c r="N103" s="4"/>
      <c r="O103" s="4"/>
    </row>
    <row r="104" spans="1:15" s="5" customFormat="1" x14ac:dyDescent="0.25">
      <c r="A104" s="27"/>
      <c r="B104" s="27"/>
      <c r="C104" s="4"/>
      <c r="I104" s="4"/>
      <c r="J104" s="4"/>
      <c r="K104" s="4"/>
      <c r="L104" s="4"/>
      <c r="M104" s="4"/>
      <c r="N104" s="4"/>
      <c r="O104" s="4"/>
    </row>
    <row r="105" spans="1:15" s="5" customFormat="1" x14ac:dyDescent="0.25">
      <c r="A105" s="27"/>
      <c r="B105" s="27"/>
      <c r="C105" s="4"/>
      <c r="I105" s="4"/>
      <c r="J105" s="4"/>
      <c r="K105" s="4"/>
      <c r="L105" s="4"/>
      <c r="M105" s="4"/>
      <c r="N105" s="4"/>
      <c r="O105" s="4"/>
    </row>
    <row r="106" spans="1:15" s="5" customFormat="1" x14ac:dyDescent="0.25">
      <c r="A106" s="27"/>
      <c r="B106" s="27"/>
      <c r="C106" s="4"/>
      <c r="I106" s="4"/>
      <c r="J106" s="4"/>
      <c r="K106" s="4"/>
      <c r="L106" s="4"/>
      <c r="M106" s="4"/>
      <c r="N106" s="4"/>
      <c r="O106" s="4"/>
    </row>
    <row r="107" spans="1:15" s="5" customFormat="1" hidden="1" x14ac:dyDescent="0.25">
      <c r="A107" s="27"/>
      <c r="B107" s="28">
        <v>14</v>
      </c>
      <c r="C107" s="4"/>
      <c r="I107" s="4"/>
      <c r="J107" s="4"/>
      <c r="K107" s="4"/>
      <c r="L107" s="4"/>
      <c r="M107" s="4"/>
      <c r="N107" s="4"/>
      <c r="O107" s="4"/>
    </row>
    <row r="108" spans="1:15" s="5" customFormat="1" x14ac:dyDescent="0.25">
      <c r="A108" s="27"/>
      <c r="B108" s="27"/>
      <c r="C108" s="4"/>
      <c r="I108" s="4"/>
      <c r="J108" s="4"/>
      <c r="K108" s="4"/>
      <c r="L108" s="4"/>
      <c r="M108" s="4"/>
      <c r="N108" s="4"/>
      <c r="O108" s="4"/>
    </row>
    <row r="109" spans="1:15" s="5" customFormat="1" x14ac:dyDescent="0.25">
      <c r="A109" s="27"/>
      <c r="B109" s="27"/>
      <c r="C109" s="4"/>
      <c r="I109" s="4"/>
      <c r="J109" s="4"/>
      <c r="K109" s="4"/>
      <c r="L109" s="4"/>
      <c r="M109" s="4"/>
      <c r="N109" s="4"/>
      <c r="O109" s="4"/>
    </row>
    <row r="110" spans="1:15" s="5" customFormat="1" x14ac:dyDescent="0.25">
      <c r="A110" s="27"/>
      <c r="B110" s="27"/>
      <c r="C110" s="4"/>
      <c r="I110" s="4"/>
      <c r="J110" s="4"/>
      <c r="K110" s="4"/>
      <c r="L110" s="4"/>
      <c r="M110" s="4"/>
      <c r="N110" s="4"/>
      <c r="O110" s="4"/>
    </row>
    <row r="111" spans="1:15" s="5" customFormat="1" x14ac:dyDescent="0.25">
      <c r="A111" s="27"/>
      <c r="B111" s="27"/>
      <c r="C111" s="4"/>
      <c r="I111" s="4"/>
      <c r="J111" s="4"/>
      <c r="K111" s="4"/>
      <c r="L111" s="4"/>
      <c r="M111" s="4"/>
      <c r="N111" s="4"/>
      <c r="O111" s="4"/>
    </row>
    <row r="112" spans="1:15" s="5" customFormat="1" x14ac:dyDescent="0.25">
      <c r="A112" s="27"/>
      <c r="B112" s="27"/>
      <c r="C112" s="4"/>
      <c r="I112" s="4"/>
      <c r="J112" s="4"/>
      <c r="K112" s="4"/>
      <c r="L112" s="4"/>
      <c r="M112" s="4"/>
      <c r="N112" s="4"/>
      <c r="O112" s="4"/>
    </row>
    <row r="113" spans="1:15" s="5" customFormat="1" x14ac:dyDescent="0.25">
      <c r="A113" s="27"/>
      <c r="B113" s="27"/>
      <c r="C113" s="4"/>
      <c r="I113" s="4"/>
      <c r="J113" s="4"/>
      <c r="K113" s="4"/>
      <c r="L113" s="4"/>
      <c r="M113" s="4"/>
      <c r="N113" s="4"/>
      <c r="O113" s="4"/>
    </row>
    <row r="114" spans="1:15" s="5" customFormat="1" x14ac:dyDescent="0.25">
      <c r="A114" s="27"/>
      <c r="B114" s="27"/>
      <c r="C114" s="4"/>
      <c r="I114" s="4"/>
      <c r="J114" s="4"/>
      <c r="K114" s="4"/>
      <c r="L114" s="4"/>
      <c r="M114" s="4"/>
      <c r="N114" s="4"/>
      <c r="O114" s="4"/>
    </row>
    <row r="115" spans="1:15" s="5" customFormat="1" x14ac:dyDescent="0.25">
      <c r="A115" s="27"/>
      <c r="B115" s="27"/>
      <c r="C115" s="4"/>
      <c r="I115" s="4"/>
      <c r="J115" s="4"/>
      <c r="K115" s="4"/>
      <c r="L115" s="4"/>
      <c r="M115" s="4"/>
      <c r="N115" s="4"/>
      <c r="O115" s="4"/>
    </row>
    <row r="116" spans="1:15" s="5" customFormat="1" x14ac:dyDescent="0.25">
      <c r="A116" s="27"/>
      <c r="B116" s="27"/>
      <c r="C116" s="4"/>
      <c r="I116" s="4"/>
      <c r="J116" s="4"/>
      <c r="K116" s="4"/>
      <c r="L116" s="4"/>
      <c r="M116" s="4"/>
      <c r="N116" s="4"/>
      <c r="O116" s="4"/>
    </row>
    <row r="117" spans="1:15" s="5" customFormat="1" x14ac:dyDescent="0.25">
      <c r="A117" s="27"/>
      <c r="B117" s="27"/>
      <c r="C117" s="4"/>
      <c r="I117" s="4"/>
      <c r="J117" s="4"/>
      <c r="K117" s="4"/>
      <c r="L117" s="4"/>
      <c r="M117" s="4"/>
      <c r="N117" s="4"/>
      <c r="O117" s="4"/>
    </row>
    <row r="118" spans="1:15" s="5" customFormat="1" x14ac:dyDescent="0.25">
      <c r="A118" s="27"/>
      <c r="B118" s="27"/>
      <c r="C118" s="4"/>
      <c r="I118" s="4"/>
      <c r="J118" s="4"/>
      <c r="K118" s="4"/>
      <c r="L118" s="4"/>
      <c r="M118" s="4"/>
      <c r="N118" s="4"/>
      <c r="O118" s="4"/>
    </row>
    <row r="119" spans="1:15" s="5" customFormat="1" x14ac:dyDescent="0.25">
      <c r="A119" s="27"/>
      <c r="B119" s="27"/>
      <c r="C119" s="4"/>
      <c r="I119" s="4"/>
      <c r="J119" s="4"/>
      <c r="K119" s="4"/>
      <c r="L119" s="4"/>
      <c r="M119" s="4"/>
      <c r="N119" s="4"/>
      <c r="O119" s="4"/>
    </row>
    <row r="120" spans="1:15" s="5" customFormat="1" x14ac:dyDescent="0.25">
      <c r="A120" s="27"/>
      <c r="B120" s="27"/>
      <c r="C120" s="4"/>
      <c r="I120" s="4"/>
      <c r="J120" s="4"/>
      <c r="K120" s="4"/>
      <c r="L120" s="4"/>
      <c r="M120" s="4"/>
      <c r="N120" s="4"/>
      <c r="O120" s="4"/>
    </row>
    <row r="121" spans="1:15" s="5" customFormat="1" x14ac:dyDescent="0.25">
      <c r="A121" s="27"/>
      <c r="B121" s="27"/>
      <c r="C121" s="4"/>
      <c r="I121" s="4"/>
      <c r="J121" s="4"/>
      <c r="K121" s="4"/>
      <c r="L121" s="4"/>
      <c r="M121" s="4"/>
      <c r="N121" s="4"/>
      <c r="O121" s="4"/>
    </row>
    <row r="122" spans="1:15" s="5" customFormat="1" x14ac:dyDescent="0.25">
      <c r="A122" s="27"/>
      <c r="B122" s="27"/>
      <c r="C122" s="4"/>
      <c r="I122" s="4"/>
      <c r="J122" s="4"/>
      <c r="K122" s="4"/>
      <c r="L122" s="4"/>
      <c r="M122" s="4"/>
      <c r="N122" s="4"/>
      <c r="O122" s="4"/>
    </row>
    <row r="123" spans="1:15" s="5" customFormat="1" x14ac:dyDescent="0.25">
      <c r="A123" s="27"/>
      <c r="B123" s="27"/>
      <c r="C123" s="4"/>
      <c r="I123" s="4"/>
      <c r="J123" s="4"/>
      <c r="K123" s="4"/>
      <c r="L123" s="4"/>
      <c r="M123" s="4"/>
      <c r="N123" s="4"/>
      <c r="O123" s="4"/>
    </row>
    <row r="124" spans="1:15" s="5" customFormat="1" x14ac:dyDescent="0.25">
      <c r="A124" s="27"/>
      <c r="B124" s="27"/>
      <c r="C124" s="4"/>
      <c r="I124" s="4"/>
      <c r="J124" s="4"/>
      <c r="K124" s="4"/>
      <c r="L124" s="4"/>
      <c r="M124" s="4"/>
      <c r="N124" s="4"/>
      <c r="O124" s="4"/>
    </row>
    <row r="125" spans="1:15" s="5" customFormat="1" x14ac:dyDescent="0.25">
      <c r="A125" s="27"/>
      <c r="B125" s="27"/>
      <c r="C125" s="4"/>
      <c r="I125" s="4"/>
      <c r="J125" s="4"/>
      <c r="K125" s="4"/>
      <c r="L125" s="4"/>
      <c r="M125" s="4"/>
      <c r="N125" s="4"/>
      <c r="O125" s="4"/>
    </row>
    <row r="126" spans="1:15" s="5" customFormat="1" x14ac:dyDescent="0.25">
      <c r="A126" s="27"/>
      <c r="B126" s="27"/>
      <c r="C126" s="4"/>
      <c r="I126" s="4"/>
      <c r="J126" s="4"/>
      <c r="K126" s="4"/>
      <c r="L126" s="4"/>
      <c r="M126" s="4"/>
      <c r="N126" s="4"/>
      <c r="O126" s="4"/>
    </row>
    <row r="127" spans="1:15" s="5" customFormat="1" x14ac:dyDescent="0.25">
      <c r="A127" s="27"/>
      <c r="B127" s="27"/>
      <c r="C127" s="4"/>
      <c r="I127" s="4"/>
      <c r="J127" s="4"/>
      <c r="K127" s="4"/>
      <c r="L127" s="4"/>
      <c r="M127" s="4"/>
      <c r="N127" s="4"/>
      <c r="O127" s="4"/>
    </row>
    <row r="128" spans="1:15" s="5" customFormat="1" x14ac:dyDescent="0.25">
      <c r="A128" s="27"/>
      <c r="B128" s="27"/>
      <c r="C128" s="4"/>
      <c r="I128" s="4"/>
      <c r="J128" s="4"/>
      <c r="K128" s="4"/>
      <c r="L128" s="4"/>
      <c r="M128" s="4"/>
      <c r="N128" s="4"/>
      <c r="O128" s="4"/>
    </row>
    <row r="129" spans="1:15" s="5" customFormat="1" x14ac:dyDescent="0.25">
      <c r="A129" s="27"/>
      <c r="B129" s="27"/>
      <c r="C129" s="4"/>
      <c r="I129" s="4"/>
      <c r="J129" s="4"/>
      <c r="K129" s="4"/>
      <c r="L129" s="4"/>
      <c r="M129" s="4"/>
      <c r="N129" s="4"/>
      <c r="O129" s="4"/>
    </row>
    <row r="130" spans="1:15" s="5" customFormat="1" x14ac:dyDescent="0.25">
      <c r="A130" s="27"/>
      <c r="B130" s="27"/>
      <c r="C130" s="4"/>
      <c r="I130" s="4"/>
      <c r="J130" s="4"/>
      <c r="K130" s="4"/>
      <c r="L130" s="4"/>
      <c r="M130" s="4"/>
      <c r="N130" s="4"/>
      <c r="O130" s="4"/>
    </row>
    <row r="131" spans="1:15" s="5" customFormat="1" x14ac:dyDescent="0.25">
      <c r="A131" s="27"/>
      <c r="B131" s="27"/>
      <c r="C131" s="4"/>
      <c r="I131" s="4"/>
      <c r="J131" s="4"/>
      <c r="K131" s="4"/>
      <c r="L131" s="4"/>
      <c r="M131" s="4"/>
      <c r="N131" s="4"/>
      <c r="O131" s="4"/>
    </row>
    <row r="132" spans="1:15" s="5" customFormat="1" x14ac:dyDescent="0.25">
      <c r="A132" s="27"/>
      <c r="B132" s="27"/>
      <c r="C132" s="4"/>
      <c r="I132" s="4"/>
      <c r="J132" s="4"/>
      <c r="K132" s="4"/>
      <c r="L132" s="4"/>
      <c r="M132" s="4"/>
      <c r="N132" s="4"/>
      <c r="O132" s="4"/>
    </row>
    <row r="133" spans="1:15" s="5" customFormat="1" x14ac:dyDescent="0.25">
      <c r="A133" s="27"/>
      <c r="B133" s="27"/>
      <c r="C133" s="4"/>
      <c r="I133" s="4"/>
      <c r="J133" s="4"/>
      <c r="K133" s="4"/>
      <c r="L133" s="4"/>
      <c r="M133" s="4"/>
      <c r="N133" s="4"/>
      <c r="O133" s="4"/>
    </row>
    <row r="134" spans="1:15" s="5" customFormat="1" x14ac:dyDescent="0.25">
      <c r="A134" s="27"/>
      <c r="B134" s="27"/>
      <c r="C134" s="4"/>
      <c r="I134" s="4"/>
      <c r="J134" s="4"/>
      <c r="K134" s="4"/>
      <c r="L134" s="4"/>
      <c r="M134" s="4"/>
      <c r="N134" s="4"/>
      <c r="O134" s="4"/>
    </row>
    <row r="135" spans="1:15" s="5" customFormat="1" x14ac:dyDescent="0.25">
      <c r="A135" s="27"/>
      <c r="B135" s="27"/>
      <c r="C135" s="4"/>
      <c r="I135" s="4"/>
      <c r="J135" s="4"/>
      <c r="K135" s="4"/>
      <c r="L135" s="4"/>
      <c r="M135" s="4"/>
      <c r="N135" s="4"/>
      <c r="O135" s="4"/>
    </row>
    <row r="136" spans="1:15" s="5" customFormat="1" x14ac:dyDescent="0.25">
      <c r="A136" s="27"/>
      <c r="B136" s="27"/>
      <c r="C136" s="4"/>
      <c r="I136" s="4"/>
      <c r="J136" s="4"/>
      <c r="K136" s="4"/>
      <c r="L136" s="4"/>
      <c r="M136" s="4"/>
      <c r="N136" s="4"/>
      <c r="O136" s="4"/>
    </row>
    <row r="137" spans="1:15" s="5" customFormat="1" x14ac:dyDescent="0.25">
      <c r="A137" s="27"/>
      <c r="B137" s="27"/>
      <c r="C137" s="4"/>
      <c r="I137" s="4"/>
      <c r="J137" s="4"/>
      <c r="K137" s="4"/>
      <c r="L137" s="4"/>
      <c r="M137" s="4"/>
      <c r="N137" s="4"/>
      <c r="O137" s="4"/>
    </row>
    <row r="138" spans="1:15" s="5" customFormat="1" x14ac:dyDescent="0.25">
      <c r="A138" s="27"/>
      <c r="B138" s="27"/>
      <c r="C138" s="4"/>
      <c r="I138" s="4"/>
      <c r="J138" s="4"/>
      <c r="K138" s="4"/>
      <c r="L138" s="4"/>
      <c r="M138" s="4"/>
      <c r="N138" s="4"/>
      <c r="O138" s="4"/>
    </row>
    <row r="139" spans="1:15" s="5" customFormat="1" x14ac:dyDescent="0.25">
      <c r="A139" s="27"/>
      <c r="B139" s="27"/>
      <c r="C139" s="4"/>
      <c r="I139" s="4"/>
      <c r="J139" s="4"/>
      <c r="K139" s="4"/>
      <c r="L139" s="4"/>
      <c r="M139" s="4"/>
      <c r="N139" s="4"/>
      <c r="O139" s="4"/>
    </row>
    <row r="140" spans="1:15" s="5" customFormat="1" x14ac:dyDescent="0.25">
      <c r="A140" s="27"/>
      <c r="B140" s="27"/>
      <c r="C140" s="4"/>
      <c r="I140" s="4"/>
      <c r="J140" s="4"/>
      <c r="K140" s="4"/>
      <c r="L140" s="4"/>
      <c r="M140" s="4"/>
      <c r="N140" s="4"/>
      <c r="O140" s="4"/>
    </row>
    <row r="141" spans="1:15" s="5" customFormat="1" x14ac:dyDescent="0.25">
      <c r="A141" s="27"/>
      <c r="B141" s="27"/>
      <c r="C141" s="4"/>
      <c r="I141" s="4"/>
      <c r="J141" s="4"/>
      <c r="K141" s="4"/>
      <c r="L141" s="4"/>
      <c r="M141" s="4"/>
      <c r="N141" s="4"/>
      <c r="O141" s="4"/>
    </row>
    <row r="142" spans="1:15" s="5" customFormat="1" x14ac:dyDescent="0.25">
      <c r="A142" s="27"/>
      <c r="B142" s="27"/>
      <c r="C142" s="4"/>
      <c r="I142" s="4"/>
      <c r="J142" s="4"/>
      <c r="K142" s="4"/>
      <c r="L142" s="4"/>
      <c r="M142" s="4"/>
      <c r="N142" s="4"/>
      <c r="O142" s="4"/>
    </row>
    <row r="143" spans="1:15" s="5" customFormat="1" x14ac:dyDescent="0.25">
      <c r="A143" s="27"/>
      <c r="B143" s="27"/>
      <c r="C143" s="4"/>
      <c r="I143" s="4"/>
      <c r="J143" s="4"/>
      <c r="K143" s="4"/>
      <c r="L143" s="4"/>
      <c r="M143" s="4"/>
      <c r="N143" s="4"/>
      <c r="O143" s="4"/>
    </row>
    <row r="144" spans="1:15" s="5" customFormat="1" x14ac:dyDescent="0.25">
      <c r="A144" s="27"/>
      <c r="B144" s="27"/>
      <c r="C144" s="4"/>
      <c r="I144" s="4"/>
      <c r="J144" s="4"/>
      <c r="K144" s="4"/>
      <c r="L144" s="4"/>
      <c r="M144" s="4"/>
      <c r="N144" s="4"/>
      <c r="O144" s="4"/>
    </row>
    <row r="145" spans="1:15" s="5" customFormat="1" x14ac:dyDescent="0.25">
      <c r="A145" s="27"/>
      <c r="B145" s="27"/>
      <c r="C145" s="4"/>
      <c r="I145" s="4"/>
      <c r="J145" s="4"/>
      <c r="K145" s="4"/>
      <c r="L145" s="4"/>
      <c r="M145" s="4"/>
      <c r="N145" s="4"/>
      <c r="O145" s="4"/>
    </row>
    <row r="146" spans="1:15" s="5" customFormat="1" x14ac:dyDescent="0.25">
      <c r="A146" s="27"/>
      <c r="B146" s="27"/>
      <c r="C146" s="4"/>
      <c r="I146" s="4"/>
      <c r="J146" s="4"/>
      <c r="K146" s="4"/>
      <c r="L146" s="4"/>
      <c r="M146" s="4"/>
      <c r="N146" s="4"/>
      <c r="O146" s="4"/>
    </row>
    <row r="147" spans="1:15" s="5" customFormat="1" x14ac:dyDescent="0.25">
      <c r="A147" s="27"/>
      <c r="B147" s="27"/>
      <c r="C147" s="4"/>
      <c r="I147" s="4"/>
      <c r="J147" s="4"/>
      <c r="K147" s="4"/>
      <c r="L147" s="4"/>
      <c r="M147" s="4"/>
      <c r="N147" s="4"/>
      <c r="O147" s="4"/>
    </row>
    <row r="148" spans="1:15" s="5" customFormat="1" x14ac:dyDescent="0.25">
      <c r="A148" s="27"/>
      <c r="B148" s="27"/>
      <c r="C148" s="4"/>
      <c r="I148" s="4"/>
      <c r="J148" s="4"/>
      <c r="K148" s="4"/>
      <c r="L148" s="4"/>
      <c r="M148" s="4"/>
      <c r="N148" s="4"/>
      <c r="O148" s="4"/>
    </row>
    <row r="149" spans="1:15" s="5" customFormat="1" x14ac:dyDescent="0.25">
      <c r="A149" s="27"/>
      <c r="B149" s="27"/>
      <c r="C149" s="4"/>
      <c r="I149" s="4"/>
      <c r="J149" s="4"/>
      <c r="K149" s="4"/>
      <c r="L149" s="4"/>
      <c r="M149" s="4"/>
      <c r="N149" s="4"/>
      <c r="O149" s="4"/>
    </row>
    <row r="150" spans="1:15" s="5" customFormat="1" x14ac:dyDescent="0.25">
      <c r="A150" s="27"/>
      <c r="B150" s="27"/>
      <c r="C150" s="4"/>
      <c r="I150" s="4"/>
      <c r="J150" s="4"/>
      <c r="K150" s="4"/>
      <c r="L150" s="4"/>
      <c r="M150" s="4"/>
      <c r="N150" s="4"/>
      <c r="O150" s="4"/>
    </row>
    <row r="151" spans="1:15" s="5" customFormat="1" x14ac:dyDescent="0.25">
      <c r="A151" s="27"/>
      <c r="B151" s="27"/>
      <c r="C151" s="4"/>
      <c r="I151" s="4"/>
      <c r="J151" s="4"/>
      <c r="K151" s="4"/>
      <c r="L151" s="4"/>
      <c r="M151" s="4"/>
      <c r="N151" s="4"/>
      <c r="O151" s="4"/>
    </row>
    <row r="152" spans="1:15" s="5" customFormat="1" x14ac:dyDescent="0.25">
      <c r="A152" s="27"/>
      <c r="B152" s="27"/>
      <c r="C152" s="4"/>
      <c r="I152" s="4"/>
      <c r="J152" s="4"/>
      <c r="K152" s="4"/>
      <c r="L152" s="4"/>
      <c r="M152" s="4"/>
      <c r="N152" s="4"/>
      <c r="O152" s="4"/>
    </row>
    <row r="153" spans="1:15" s="5" customFormat="1" x14ac:dyDescent="0.25">
      <c r="A153" s="27"/>
      <c r="B153" s="27"/>
      <c r="C153" s="4"/>
      <c r="I153" s="4"/>
      <c r="J153" s="4"/>
      <c r="K153" s="4"/>
      <c r="L153" s="4"/>
      <c r="M153" s="4"/>
      <c r="N153" s="4"/>
      <c r="O153" s="4"/>
    </row>
    <row r="154" spans="1:15" s="5" customFormat="1" x14ac:dyDescent="0.25">
      <c r="A154" s="27"/>
      <c r="B154" s="27"/>
      <c r="C154" s="4"/>
      <c r="I154" s="4"/>
      <c r="J154" s="4"/>
      <c r="K154" s="4"/>
      <c r="L154" s="4"/>
      <c r="M154" s="4"/>
      <c r="N154" s="4"/>
      <c r="O154" s="4"/>
    </row>
    <row r="155" spans="1:15" s="5" customFormat="1" x14ac:dyDescent="0.25">
      <c r="A155" s="27"/>
      <c r="B155" s="27"/>
      <c r="C155" s="4"/>
      <c r="I155" s="4"/>
      <c r="J155" s="4"/>
      <c r="K155" s="4"/>
      <c r="L155" s="4"/>
      <c r="M155" s="4"/>
      <c r="N155" s="4"/>
      <c r="O155" s="4"/>
    </row>
    <row r="156" spans="1:15" s="5" customFormat="1" x14ac:dyDescent="0.25">
      <c r="A156" s="27"/>
      <c r="B156" s="27"/>
      <c r="C156" s="4"/>
      <c r="I156" s="4"/>
      <c r="J156" s="4"/>
      <c r="K156" s="4"/>
      <c r="L156" s="4"/>
      <c r="M156" s="4"/>
      <c r="N156" s="4"/>
      <c r="O156" s="4"/>
    </row>
    <row r="157" spans="1:15" s="5" customFormat="1" x14ac:dyDescent="0.25">
      <c r="A157" s="27"/>
      <c r="B157" s="27"/>
      <c r="C157" s="4"/>
      <c r="I157" s="4"/>
      <c r="J157" s="4"/>
      <c r="K157" s="4"/>
      <c r="L157" s="4"/>
      <c r="M157" s="4"/>
      <c r="N157" s="4"/>
      <c r="O157" s="4"/>
    </row>
    <row r="158" spans="1:15" s="5" customFormat="1" x14ac:dyDescent="0.25">
      <c r="A158" s="27"/>
      <c r="B158" s="27"/>
      <c r="C158" s="4"/>
      <c r="I158" s="4"/>
      <c r="J158" s="4"/>
      <c r="K158" s="4"/>
      <c r="L158" s="4"/>
      <c r="M158" s="4"/>
      <c r="N158" s="4"/>
      <c r="O158" s="4"/>
    </row>
    <row r="159" spans="1:15" s="5" customFormat="1" x14ac:dyDescent="0.25">
      <c r="A159" s="27"/>
      <c r="B159" s="27"/>
      <c r="C159" s="4"/>
      <c r="I159" s="4"/>
      <c r="J159" s="4"/>
      <c r="K159" s="4"/>
      <c r="L159" s="4"/>
      <c r="M159" s="4"/>
      <c r="N159" s="4"/>
      <c r="O159" s="4"/>
    </row>
    <row r="160" spans="1:15" s="5" customFormat="1" x14ac:dyDescent="0.25">
      <c r="A160" s="27"/>
      <c r="B160" s="27"/>
      <c r="C160" s="4"/>
      <c r="I160" s="4"/>
      <c r="J160" s="4"/>
      <c r="K160" s="4"/>
      <c r="L160" s="4"/>
      <c r="M160" s="4"/>
      <c r="N160" s="4"/>
      <c r="O160" s="4"/>
    </row>
    <row r="161" spans="1:15" s="5" customFormat="1" x14ac:dyDescent="0.25">
      <c r="A161" s="27"/>
      <c r="B161" s="27"/>
      <c r="C161" s="4"/>
      <c r="I161" s="4"/>
      <c r="J161" s="4"/>
      <c r="K161" s="4"/>
      <c r="L161" s="4"/>
      <c r="M161" s="4"/>
      <c r="N161" s="4"/>
      <c r="O161" s="4"/>
    </row>
    <row r="162" spans="1:15" s="5" customFormat="1" x14ac:dyDescent="0.25">
      <c r="A162" s="27"/>
      <c r="B162" s="27"/>
      <c r="C162" s="4"/>
      <c r="I162" s="4"/>
      <c r="J162" s="4"/>
      <c r="K162" s="4"/>
      <c r="L162" s="4"/>
      <c r="M162" s="4"/>
      <c r="N162" s="4"/>
      <c r="O162" s="4"/>
    </row>
    <row r="163" spans="1:15" s="5" customFormat="1" x14ac:dyDescent="0.25">
      <c r="A163" s="27"/>
      <c r="B163" s="27"/>
      <c r="C163" s="4"/>
      <c r="I163" s="4"/>
      <c r="J163" s="4"/>
      <c r="K163" s="4"/>
      <c r="L163" s="4"/>
      <c r="M163" s="4"/>
      <c r="N163" s="4"/>
      <c r="O163" s="4"/>
    </row>
    <row r="164" spans="1:15" s="5" customFormat="1" x14ac:dyDescent="0.25">
      <c r="A164" s="27"/>
      <c r="B164" s="27"/>
      <c r="C164" s="4"/>
      <c r="I164" s="4"/>
      <c r="J164" s="4"/>
      <c r="K164" s="4"/>
      <c r="L164" s="4"/>
      <c r="M164" s="4"/>
      <c r="N164" s="4"/>
      <c r="O164" s="4"/>
    </row>
    <row r="165" spans="1:15" s="5" customFormat="1" x14ac:dyDescent="0.25">
      <c r="A165" s="27"/>
      <c r="B165" s="27"/>
      <c r="C165" s="4"/>
      <c r="I165" s="4"/>
      <c r="J165" s="4"/>
      <c r="K165" s="4"/>
      <c r="L165" s="4"/>
      <c r="M165" s="4"/>
      <c r="N165" s="4"/>
      <c r="O165" s="4"/>
    </row>
    <row r="166" spans="1:15" s="5" customFormat="1" x14ac:dyDescent="0.25">
      <c r="A166" s="27"/>
      <c r="B166" s="27"/>
      <c r="C166" s="4"/>
      <c r="I166" s="4"/>
      <c r="J166" s="4"/>
      <c r="K166" s="4"/>
      <c r="L166" s="4"/>
      <c r="M166" s="4"/>
      <c r="N166" s="4"/>
      <c r="O166" s="4"/>
    </row>
    <row r="167" spans="1:15" s="5" customFormat="1" x14ac:dyDescent="0.25">
      <c r="A167" s="27"/>
      <c r="B167" s="27"/>
      <c r="C167" s="4"/>
      <c r="I167" s="4"/>
      <c r="J167" s="4"/>
      <c r="K167" s="4"/>
      <c r="L167" s="4"/>
      <c r="M167" s="4"/>
      <c r="N167" s="4"/>
      <c r="O167" s="4"/>
    </row>
    <row r="168" spans="1:15" s="5" customFormat="1" x14ac:dyDescent="0.25">
      <c r="A168" s="27"/>
      <c r="B168" s="27"/>
      <c r="C168" s="4"/>
      <c r="I168" s="4"/>
      <c r="J168" s="4"/>
      <c r="K168" s="4"/>
      <c r="L168" s="4"/>
      <c r="M168" s="4"/>
      <c r="N168" s="4"/>
      <c r="O168" s="4"/>
    </row>
    <row r="169" spans="1:15" s="5" customFormat="1" x14ac:dyDescent="0.25">
      <c r="A169" s="27"/>
      <c r="B169" s="27"/>
      <c r="C169" s="4"/>
      <c r="I169" s="4"/>
      <c r="J169" s="4"/>
      <c r="K169" s="4"/>
      <c r="L169" s="4"/>
      <c r="M169" s="4"/>
      <c r="N169" s="4"/>
      <c r="O169" s="4"/>
    </row>
    <row r="170" spans="1:15" s="5" customFormat="1" x14ac:dyDescent="0.25">
      <c r="A170" s="27"/>
      <c r="B170" s="27"/>
      <c r="C170" s="4"/>
      <c r="I170" s="4"/>
      <c r="J170" s="4"/>
      <c r="K170" s="4"/>
      <c r="L170" s="4"/>
      <c r="M170" s="4"/>
      <c r="N170" s="4"/>
      <c r="O170" s="4"/>
    </row>
    <row r="171" spans="1:15" s="5" customFormat="1" x14ac:dyDescent="0.25">
      <c r="A171" s="27"/>
      <c r="B171" s="27"/>
      <c r="C171" s="4"/>
      <c r="I171" s="4"/>
      <c r="J171" s="4"/>
      <c r="K171" s="4"/>
      <c r="L171" s="4"/>
      <c r="M171" s="4"/>
      <c r="N171" s="4"/>
      <c r="O171" s="4"/>
    </row>
    <row r="172" spans="1:15" s="5" customFormat="1" x14ac:dyDescent="0.25">
      <c r="A172" s="27"/>
      <c r="B172" s="27"/>
      <c r="C172" s="4"/>
      <c r="I172" s="4"/>
      <c r="J172" s="4"/>
      <c r="K172" s="4"/>
      <c r="L172" s="4"/>
      <c r="M172" s="4"/>
      <c r="N172" s="4"/>
      <c r="O172" s="4"/>
    </row>
    <row r="173" spans="1:15" s="5" customFormat="1" x14ac:dyDescent="0.25">
      <c r="A173" s="27"/>
      <c r="B173" s="27"/>
      <c r="C173" s="4"/>
      <c r="I173" s="4"/>
      <c r="J173" s="4"/>
      <c r="K173" s="4"/>
      <c r="L173" s="4"/>
      <c r="M173" s="4"/>
      <c r="N173" s="4"/>
      <c r="O173" s="4"/>
    </row>
    <row r="174" spans="1:15" s="5" customFormat="1" x14ac:dyDescent="0.25">
      <c r="A174" s="27"/>
      <c r="B174" s="27"/>
      <c r="C174" s="4"/>
      <c r="I174" s="4"/>
      <c r="J174" s="4"/>
      <c r="K174" s="4"/>
      <c r="L174" s="4"/>
      <c r="M174" s="4"/>
      <c r="N174" s="4"/>
      <c r="O174" s="4"/>
    </row>
    <row r="175" spans="1:15" s="5" customFormat="1" x14ac:dyDescent="0.25">
      <c r="A175" s="27"/>
      <c r="B175" s="27"/>
      <c r="C175" s="4"/>
      <c r="I175" s="4"/>
      <c r="J175" s="4"/>
      <c r="K175" s="4"/>
      <c r="L175" s="4"/>
      <c r="M175" s="4"/>
      <c r="N175" s="4"/>
      <c r="O175" s="4"/>
    </row>
    <row r="176" spans="1:15" s="5" customFormat="1" x14ac:dyDescent="0.25">
      <c r="A176" s="27"/>
      <c r="B176" s="27"/>
      <c r="C176" s="4"/>
      <c r="I176" s="4"/>
      <c r="J176" s="4"/>
      <c r="K176" s="4"/>
      <c r="L176" s="4"/>
      <c r="M176" s="4"/>
      <c r="N176" s="4"/>
      <c r="O176" s="4"/>
    </row>
    <row r="177" spans="1:15" s="5" customFormat="1" x14ac:dyDescent="0.25">
      <c r="A177" s="27"/>
      <c r="B177" s="27"/>
      <c r="C177" s="4"/>
      <c r="I177" s="4"/>
      <c r="J177" s="4"/>
      <c r="K177" s="4"/>
      <c r="L177" s="4"/>
      <c r="M177" s="4"/>
      <c r="N177" s="4"/>
      <c r="O177" s="4"/>
    </row>
    <row r="178" spans="1:15" s="5" customFormat="1" x14ac:dyDescent="0.25">
      <c r="A178" s="27"/>
      <c r="B178" s="27"/>
      <c r="C178" s="4"/>
      <c r="I178" s="4"/>
      <c r="J178" s="4"/>
      <c r="K178" s="4"/>
      <c r="L178" s="4"/>
      <c r="M178" s="4"/>
      <c r="N178" s="4"/>
      <c r="O178" s="4"/>
    </row>
    <row r="179" spans="1:15" s="5" customFormat="1" x14ac:dyDescent="0.25">
      <c r="A179" s="27"/>
      <c r="B179" s="27"/>
      <c r="C179" s="4"/>
      <c r="I179" s="4"/>
      <c r="J179" s="4"/>
      <c r="K179" s="4"/>
      <c r="L179" s="4"/>
      <c r="M179" s="4"/>
      <c r="N179" s="4"/>
      <c r="O179" s="4"/>
    </row>
    <row r="180" spans="1:15" s="5" customFormat="1" x14ac:dyDescent="0.25">
      <c r="A180" s="27"/>
      <c r="B180" s="27"/>
      <c r="C180" s="4"/>
      <c r="I180" s="4"/>
      <c r="J180" s="4"/>
      <c r="K180" s="4"/>
      <c r="L180" s="4"/>
      <c r="M180" s="4"/>
      <c r="N180" s="4"/>
      <c r="O180" s="4"/>
    </row>
    <row r="181" spans="1:15" s="5" customFormat="1" x14ac:dyDescent="0.25">
      <c r="A181" s="27"/>
      <c r="B181" s="27"/>
      <c r="C181" s="4"/>
      <c r="I181" s="4"/>
      <c r="J181" s="4"/>
      <c r="K181" s="4"/>
      <c r="L181" s="4"/>
      <c r="M181" s="4"/>
      <c r="N181" s="4"/>
      <c r="O181" s="4"/>
    </row>
    <row r="182" spans="1:15" s="5" customFormat="1" x14ac:dyDescent="0.25">
      <c r="A182" s="27"/>
      <c r="B182" s="27"/>
      <c r="C182" s="4"/>
      <c r="I182" s="4"/>
      <c r="J182" s="4"/>
      <c r="K182" s="4"/>
      <c r="L182" s="4"/>
      <c r="M182" s="4"/>
      <c r="N182" s="4"/>
      <c r="O182" s="4"/>
    </row>
    <row r="183" spans="1:15" s="5" customFormat="1" x14ac:dyDescent="0.25">
      <c r="A183" s="27"/>
      <c r="B183" s="27"/>
      <c r="C183" s="4"/>
      <c r="I183" s="4"/>
      <c r="J183" s="4"/>
      <c r="K183" s="4"/>
      <c r="L183" s="4"/>
      <c r="M183" s="4"/>
      <c r="N183" s="4"/>
      <c r="O183" s="4"/>
    </row>
    <row r="184" spans="1:15" s="5" customFormat="1" x14ac:dyDescent="0.25">
      <c r="A184" s="27"/>
      <c r="B184" s="27"/>
      <c r="C184" s="4"/>
      <c r="I184" s="4"/>
      <c r="J184" s="4"/>
      <c r="K184" s="4"/>
      <c r="L184" s="4"/>
      <c r="M184" s="4"/>
      <c r="N184" s="4"/>
      <c r="O184" s="4"/>
    </row>
    <row r="185" spans="1:15" s="5" customFormat="1" x14ac:dyDescent="0.25">
      <c r="A185" s="27"/>
      <c r="B185" s="27"/>
      <c r="C185" s="4"/>
      <c r="I185" s="4"/>
      <c r="J185" s="4"/>
      <c r="K185" s="4"/>
      <c r="L185" s="4"/>
      <c r="M185" s="4"/>
      <c r="N185" s="4"/>
      <c r="O185" s="4"/>
    </row>
    <row r="186" spans="1:15" s="5" customFormat="1" x14ac:dyDescent="0.25">
      <c r="A186" s="27"/>
      <c r="B186" s="27"/>
      <c r="C186" s="4"/>
      <c r="I186" s="4"/>
      <c r="J186" s="4"/>
      <c r="K186" s="4"/>
      <c r="L186" s="4"/>
      <c r="M186" s="4"/>
      <c r="N186" s="4"/>
      <c r="O186" s="4"/>
    </row>
    <row r="187" spans="1:15" s="5" customFormat="1" x14ac:dyDescent="0.25">
      <c r="A187" s="27"/>
      <c r="B187" s="27"/>
      <c r="C187" s="4"/>
      <c r="I187" s="4"/>
      <c r="J187" s="4"/>
      <c r="K187" s="4"/>
      <c r="L187" s="4"/>
      <c r="M187" s="4"/>
      <c r="N187" s="4"/>
      <c r="O187" s="4"/>
    </row>
    <row r="188" spans="1:15" s="5" customFormat="1" x14ac:dyDescent="0.25">
      <c r="A188" s="27"/>
      <c r="B188" s="27"/>
      <c r="C188" s="4"/>
      <c r="I188" s="4"/>
      <c r="J188" s="4"/>
      <c r="K188" s="4"/>
      <c r="L188" s="4"/>
      <c r="M188" s="4"/>
      <c r="N188" s="4"/>
      <c r="O188" s="4"/>
    </row>
    <row r="189" spans="1:15" s="5" customFormat="1" x14ac:dyDescent="0.25">
      <c r="A189" s="27"/>
      <c r="B189" s="27"/>
      <c r="C189" s="4"/>
      <c r="I189" s="4"/>
      <c r="J189" s="4"/>
      <c r="K189" s="4"/>
      <c r="L189" s="4"/>
      <c r="M189" s="4"/>
      <c r="N189" s="4"/>
      <c r="O189" s="4"/>
    </row>
    <row r="190" spans="1:15" s="5" customFormat="1" x14ac:dyDescent="0.25">
      <c r="A190" s="4"/>
      <c r="B190" s="4"/>
      <c r="C190" s="4"/>
      <c r="I190" s="4"/>
      <c r="J190" s="4"/>
      <c r="K190" s="4"/>
      <c r="L190" s="4"/>
      <c r="M190" s="4"/>
      <c r="N190" s="4"/>
      <c r="O190" s="4"/>
    </row>
    <row r="191" spans="1:15" s="5" customFormat="1" x14ac:dyDescent="0.25">
      <c r="A191" s="4"/>
      <c r="B191" s="4"/>
      <c r="C191" s="4"/>
      <c r="I191" s="4"/>
      <c r="J191" s="4"/>
      <c r="K191" s="4"/>
      <c r="L191" s="4"/>
      <c r="M191" s="4"/>
      <c r="N191" s="4"/>
      <c r="O191" s="4"/>
    </row>
    <row r="192" spans="1:15" s="5" customFormat="1" x14ac:dyDescent="0.25">
      <c r="A192" s="4"/>
      <c r="B192" s="4"/>
      <c r="C192" s="4"/>
      <c r="I192" s="4"/>
      <c r="J192" s="4"/>
      <c r="K192" s="4"/>
      <c r="L192" s="4"/>
      <c r="M192" s="4"/>
      <c r="N192" s="4"/>
      <c r="O192" s="4"/>
    </row>
    <row r="193" spans="1:15" s="5" customFormat="1" x14ac:dyDescent="0.25">
      <c r="A193" s="4"/>
      <c r="B193" s="4"/>
      <c r="C193" s="4"/>
      <c r="I193" s="4"/>
      <c r="J193" s="4"/>
      <c r="K193" s="4"/>
      <c r="L193" s="4"/>
      <c r="M193" s="4"/>
      <c r="N193" s="4"/>
      <c r="O193" s="4"/>
    </row>
    <row r="194" spans="1:15" s="5" customFormat="1" x14ac:dyDescent="0.25">
      <c r="A194" s="4"/>
      <c r="B194" s="4"/>
      <c r="C194" s="4"/>
      <c r="I194" s="4"/>
      <c r="J194" s="4"/>
      <c r="K194" s="4"/>
      <c r="L194" s="4"/>
      <c r="M194" s="4"/>
      <c r="N194" s="4"/>
      <c r="O194" s="4"/>
    </row>
    <row r="195" spans="1:15" s="5" customFormat="1" x14ac:dyDescent="0.25">
      <c r="A195" s="4"/>
      <c r="B195" s="4"/>
      <c r="C195" s="4"/>
      <c r="I195" s="4"/>
      <c r="J195" s="4"/>
      <c r="K195" s="4"/>
      <c r="L195" s="4"/>
      <c r="M195" s="4"/>
      <c r="N195" s="4"/>
      <c r="O195" s="4"/>
    </row>
    <row r="196" spans="1:15" s="5" customFormat="1" x14ac:dyDescent="0.25">
      <c r="A196" s="4"/>
      <c r="B196" s="4"/>
      <c r="C196" s="4"/>
      <c r="I196" s="4"/>
      <c r="J196" s="4"/>
      <c r="K196" s="4"/>
      <c r="L196" s="4"/>
      <c r="M196" s="4"/>
      <c r="N196" s="4"/>
      <c r="O196" s="4"/>
    </row>
    <row r="197" spans="1:15" s="5" customFormat="1" x14ac:dyDescent="0.25">
      <c r="A197" s="4"/>
      <c r="B197" s="4"/>
      <c r="C197" s="4"/>
      <c r="I197" s="4"/>
      <c r="J197" s="4"/>
      <c r="K197" s="4"/>
      <c r="L197" s="4"/>
      <c r="M197" s="4"/>
      <c r="N197" s="4"/>
      <c r="O197" s="4"/>
    </row>
    <row r="198" spans="1:15" s="5" customFormat="1" x14ac:dyDescent="0.25">
      <c r="A198" s="4"/>
      <c r="B198" s="4"/>
      <c r="C198" s="4"/>
      <c r="I198" s="4"/>
      <c r="J198" s="4"/>
      <c r="K198" s="4"/>
      <c r="L198" s="4"/>
      <c r="M198" s="4"/>
      <c r="N198" s="4"/>
      <c r="O198" s="4"/>
    </row>
    <row r="199" spans="1:15" s="5" customFormat="1" x14ac:dyDescent="0.25">
      <c r="A199" s="4"/>
      <c r="B199" s="4"/>
      <c r="C199" s="4"/>
      <c r="I199" s="4"/>
      <c r="J199" s="4"/>
      <c r="K199" s="4"/>
      <c r="L199" s="4"/>
      <c r="M199" s="4"/>
      <c r="N199" s="4"/>
      <c r="O199" s="4"/>
    </row>
    <row r="200" spans="1:15" s="5" customFormat="1" x14ac:dyDescent="0.25">
      <c r="A200" s="4"/>
      <c r="B200" s="4"/>
      <c r="C200" s="4"/>
      <c r="I200" s="4"/>
      <c r="J200" s="4"/>
      <c r="K200" s="4"/>
      <c r="L200" s="4"/>
      <c r="M200" s="4"/>
      <c r="N200" s="4"/>
      <c r="O200" s="4"/>
    </row>
    <row r="201" spans="1:15" s="5" customFormat="1" x14ac:dyDescent="0.25">
      <c r="A201" s="4"/>
      <c r="B201" s="4"/>
      <c r="C201" s="4"/>
      <c r="I201" s="4"/>
      <c r="J201" s="4"/>
      <c r="K201" s="4"/>
      <c r="L201" s="4"/>
      <c r="M201" s="4"/>
      <c r="N201" s="4"/>
      <c r="O201" s="4"/>
    </row>
    <row r="202" spans="1:15" s="5" customFormat="1" x14ac:dyDescent="0.25">
      <c r="A202" s="4"/>
      <c r="B202" s="4"/>
      <c r="C202" s="4"/>
      <c r="I202" s="4"/>
      <c r="J202" s="4"/>
      <c r="K202" s="4"/>
      <c r="L202" s="4"/>
      <c r="M202" s="4"/>
      <c r="N202" s="4"/>
      <c r="O202" s="4"/>
    </row>
    <row r="203" spans="1:15" s="5" customFormat="1" x14ac:dyDescent="0.25">
      <c r="A203" s="4"/>
      <c r="B203" s="4"/>
      <c r="C203" s="4"/>
      <c r="I203" s="4"/>
      <c r="J203" s="4"/>
      <c r="K203" s="4"/>
      <c r="L203" s="4"/>
      <c r="M203" s="4"/>
      <c r="N203" s="4"/>
      <c r="O203" s="4"/>
    </row>
    <row r="204" spans="1:15" s="5" customFormat="1" x14ac:dyDescent="0.25">
      <c r="A204" s="4"/>
      <c r="B204" s="4"/>
      <c r="C204" s="4"/>
      <c r="I204" s="4"/>
      <c r="J204" s="4"/>
      <c r="K204" s="4"/>
      <c r="L204" s="4"/>
      <c r="M204" s="4"/>
      <c r="N204" s="4"/>
      <c r="O204" s="4"/>
    </row>
    <row r="205" spans="1:15" s="5" customFormat="1" x14ac:dyDescent="0.25">
      <c r="A205" s="4"/>
      <c r="B205" s="4"/>
      <c r="C205" s="4"/>
      <c r="I205" s="4"/>
      <c r="J205" s="4"/>
      <c r="K205" s="4"/>
      <c r="L205" s="4"/>
      <c r="M205" s="4"/>
      <c r="N205" s="4"/>
      <c r="O205" s="4"/>
    </row>
    <row r="206" spans="1:15" s="5" customFormat="1" x14ac:dyDescent="0.25">
      <c r="A206" s="4"/>
      <c r="B206" s="4"/>
      <c r="C206" s="4"/>
      <c r="I206" s="4"/>
      <c r="J206" s="4"/>
      <c r="K206" s="4"/>
      <c r="L206" s="4"/>
      <c r="M206" s="4"/>
      <c r="N206" s="4"/>
      <c r="O206" s="4"/>
    </row>
    <row r="207" spans="1:15" s="5" customFormat="1" x14ac:dyDescent="0.25">
      <c r="A207" s="4"/>
      <c r="B207" s="4"/>
      <c r="C207" s="4"/>
      <c r="I207" s="4"/>
      <c r="J207" s="4"/>
      <c r="K207" s="4"/>
      <c r="L207" s="4"/>
      <c r="M207" s="4"/>
      <c r="N207" s="4"/>
      <c r="O207" s="4"/>
    </row>
    <row r="208" spans="1:15" s="5" customFormat="1" x14ac:dyDescent="0.25">
      <c r="A208" s="4"/>
      <c r="B208" s="4"/>
      <c r="C208" s="4"/>
      <c r="I208" s="4"/>
      <c r="J208" s="4"/>
      <c r="K208" s="4"/>
      <c r="L208" s="4"/>
      <c r="M208" s="4"/>
      <c r="N208" s="4"/>
      <c r="O208" s="4"/>
    </row>
    <row r="209" spans="1:15" s="5" customFormat="1" x14ac:dyDescent="0.25">
      <c r="A209" s="4"/>
      <c r="B209" s="4"/>
      <c r="C209" s="4"/>
      <c r="I209" s="4"/>
      <c r="J209" s="4"/>
      <c r="K209" s="4"/>
      <c r="L209" s="4"/>
      <c r="M209" s="4"/>
      <c r="N209" s="4"/>
      <c r="O209" s="4"/>
    </row>
    <row r="210" spans="1:15" s="5" customFormat="1" x14ac:dyDescent="0.25">
      <c r="A210" s="4"/>
      <c r="B210" s="4"/>
      <c r="C210" s="4"/>
      <c r="I210" s="4"/>
      <c r="J210" s="4"/>
      <c r="K210" s="4"/>
      <c r="L210" s="4"/>
      <c r="M210" s="4"/>
      <c r="N210" s="4"/>
      <c r="O210" s="4"/>
    </row>
    <row r="211" spans="1:15" s="5" customFormat="1" x14ac:dyDescent="0.25">
      <c r="A211" s="4"/>
      <c r="B211" s="4"/>
      <c r="C211" s="4"/>
      <c r="I211" s="4"/>
      <c r="J211" s="4"/>
      <c r="K211" s="4"/>
      <c r="L211" s="4"/>
      <c r="M211" s="4"/>
      <c r="N211" s="4"/>
      <c r="O211" s="4"/>
    </row>
    <row r="212" spans="1:15" s="5" customFormat="1" x14ac:dyDescent="0.25">
      <c r="A212" s="4"/>
      <c r="B212" s="4"/>
      <c r="C212" s="4"/>
      <c r="I212" s="4"/>
      <c r="J212" s="4"/>
      <c r="K212" s="4"/>
      <c r="L212" s="4"/>
      <c r="M212" s="4"/>
      <c r="N212" s="4"/>
      <c r="O212" s="4"/>
    </row>
    <row r="213" spans="1:15" s="5" customFormat="1" x14ac:dyDescent="0.25">
      <c r="A213" s="4"/>
      <c r="B213" s="4"/>
      <c r="C213" s="4"/>
      <c r="I213" s="4"/>
      <c r="J213" s="4"/>
      <c r="K213" s="4"/>
      <c r="L213" s="4"/>
      <c r="M213" s="4"/>
      <c r="N213" s="4"/>
      <c r="O213" s="4"/>
    </row>
    <row r="214" spans="1:15" s="5" customFormat="1" x14ac:dyDescent="0.25">
      <c r="A214" s="4"/>
      <c r="B214" s="4"/>
      <c r="C214" s="4"/>
      <c r="I214" s="4"/>
      <c r="J214" s="4"/>
      <c r="K214" s="4"/>
      <c r="L214" s="4"/>
      <c r="M214" s="4"/>
      <c r="N214" s="4"/>
      <c r="O214" s="4"/>
    </row>
    <row r="215" spans="1:15" customFormat="1" x14ac:dyDescent="0.25">
      <c r="D215" s="3"/>
      <c r="E215" s="3"/>
      <c r="F215" s="3"/>
      <c r="G215" s="3"/>
      <c r="H215" s="3"/>
    </row>
    <row r="216" spans="1:15" customFormat="1" hidden="1" x14ac:dyDescent="0.25">
      <c r="A216" s="1" t="s">
        <v>17</v>
      </c>
      <c r="B216" s="1" t="s">
        <v>162</v>
      </c>
      <c r="C216" s="1" t="s">
        <v>18</v>
      </c>
      <c r="D216" s="1" t="s">
        <v>19</v>
      </c>
      <c r="E216" s="3"/>
      <c r="F216" s="3"/>
      <c r="G216" s="3"/>
      <c r="H216" s="3"/>
      <c r="I216" s="3"/>
    </row>
    <row r="217" spans="1:15" customFormat="1" hidden="1" x14ac:dyDescent="0.25">
      <c r="A217" s="1" t="s">
        <v>20</v>
      </c>
      <c r="B217" s="1" t="s">
        <v>160</v>
      </c>
      <c r="C217" s="1" t="s">
        <v>21</v>
      </c>
      <c r="D217" s="1" t="s">
        <v>22</v>
      </c>
      <c r="E217" s="3"/>
      <c r="F217" s="3"/>
      <c r="G217" s="3"/>
      <c r="H217" s="3"/>
      <c r="I217" s="3"/>
    </row>
    <row r="218" spans="1:15" customFormat="1" hidden="1" x14ac:dyDescent="0.25">
      <c r="A218" s="1" t="s">
        <v>23</v>
      </c>
      <c r="B218" s="1" t="s">
        <v>161</v>
      </c>
      <c r="C218" s="1" t="s">
        <v>24</v>
      </c>
      <c r="D218" s="1" t="s">
        <v>25</v>
      </c>
      <c r="E218" s="3"/>
      <c r="F218" s="3"/>
      <c r="G218" s="3"/>
      <c r="H218" s="3"/>
      <c r="I218" s="3"/>
    </row>
    <row r="219" spans="1:15" customFormat="1" hidden="1" x14ac:dyDescent="0.25">
      <c r="A219" s="1" t="s">
        <v>26</v>
      </c>
      <c r="B219" s="1"/>
      <c r="C219" s="1" t="s">
        <v>27</v>
      </c>
      <c r="D219" s="1" t="s">
        <v>28</v>
      </c>
      <c r="E219" s="3"/>
      <c r="F219" s="3"/>
      <c r="G219" s="3"/>
      <c r="H219" s="3"/>
      <c r="I219" s="3"/>
    </row>
    <row r="220" spans="1:15" customFormat="1" hidden="1" x14ac:dyDescent="0.25">
      <c r="A220" s="1" t="s">
        <v>29</v>
      </c>
      <c r="B220" s="1"/>
      <c r="C220" s="1" t="s">
        <v>30</v>
      </c>
      <c r="D220" s="1" t="s">
        <v>31</v>
      </c>
      <c r="E220" s="3"/>
      <c r="F220" s="3"/>
      <c r="G220" s="3"/>
      <c r="H220" s="3"/>
      <c r="I220" s="3"/>
    </row>
    <row r="221" spans="1:15" customFormat="1" hidden="1" x14ac:dyDescent="0.25">
      <c r="A221" s="1" t="s">
        <v>32</v>
      </c>
      <c r="B221" s="1"/>
      <c r="C221" s="1" t="s">
        <v>33</v>
      </c>
      <c r="D221" s="1"/>
      <c r="E221" s="3"/>
      <c r="F221" s="3"/>
      <c r="G221" s="3"/>
      <c r="H221" s="3"/>
      <c r="I221" s="3"/>
    </row>
    <row r="222" spans="1:15" customFormat="1" hidden="1" x14ac:dyDescent="0.25">
      <c r="A222" s="1"/>
      <c r="B222" s="1"/>
      <c r="C222" s="1" t="s">
        <v>34</v>
      </c>
      <c r="D222" s="1"/>
      <c r="E222" s="3"/>
      <c r="F222" s="3"/>
      <c r="G222" s="3"/>
      <c r="H222" s="3"/>
      <c r="I222" s="3"/>
    </row>
    <row r="223" spans="1:15" customFormat="1" x14ac:dyDescent="0.25">
      <c r="D223" s="3"/>
      <c r="E223" s="3"/>
      <c r="F223" s="3"/>
      <c r="G223" s="3"/>
      <c r="H223" s="3"/>
    </row>
    <row r="224" spans="1:15" s="5" customFormat="1" x14ac:dyDescent="0.25">
      <c r="A224" s="4"/>
      <c r="B224" s="4"/>
      <c r="C224" s="4"/>
      <c r="I224" s="4"/>
      <c r="J224" s="4"/>
      <c r="K224" s="4"/>
      <c r="L224" s="4"/>
      <c r="M224" s="4"/>
      <c r="N224" s="4"/>
      <c r="O224" s="4"/>
    </row>
    <row r="225" spans="1:15" s="5" customFormat="1" x14ac:dyDescent="0.25">
      <c r="A225" s="4"/>
      <c r="B225" s="4"/>
      <c r="C225" s="4"/>
      <c r="I225" s="4"/>
      <c r="J225" s="4"/>
      <c r="K225" s="4"/>
      <c r="L225" s="4"/>
      <c r="M225" s="4"/>
      <c r="N225" s="4"/>
      <c r="O225" s="4"/>
    </row>
    <row r="226" spans="1:15" s="5" customFormat="1" x14ac:dyDescent="0.25">
      <c r="A226" s="4"/>
      <c r="B226" s="4"/>
      <c r="C226" s="4"/>
      <c r="I226" s="4"/>
      <c r="J226" s="4"/>
      <c r="K226" s="4"/>
      <c r="L226" s="4"/>
      <c r="M226" s="4"/>
      <c r="N226" s="4"/>
      <c r="O226" s="4"/>
    </row>
    <row r="227" spans="1:15" s="5" customFormat="1" x14ac:dyDescent="0.25">
      <c r="A227" s="4"/>
      <c r="B227" s="4"/>
      <c r="C227" s="4"/>
      <c r="I227" s="4"/>
      <c r="J227" s="4"/>
      <c r="K227" s="4"/>
      <c r="L227" s="4"/>
      <c r="M227" s="4"/>
      <c r="N227" s="4"/>
      <c r="O227" s="4"/>
    </row>
    <row r="228" spans="1:15" s="5" customFormat="1" x14ac:dyDescent="0.25">
      <c r="A228" s="4"/>
      <c r="B228" s="4"/>
      <c r="C228" s="4"/>
      <c r="I228" s="4"/>
      <c r="J228" s="4"/>
      <c r="K228" s="4"/>
      <c r="L228" s="4"/>
      <c r="M228" s="4"/>
      <c r="N228" s="4"/>
      <c r="O228" s="4"/>
    </row>
    <row r="229" spans="1:15" s="5" customFormat="1" x14ac:dyDescent="0.25">
      <c r="A229" s="4"/>
      <c r="B229" s="4"/>
      <c r="C229" s="4"/>
      <c r="I229" s="4"/>
      <c r="J229" s="4"/>
      <c r="K229" s="4"/>
      <c r="L229" s="4"/>
      <c r="M229" s="4"/>
      <c r="N229" s="4"/>
      <c r="O229" s="4"/>
    </row>
    <row r="230" spans="1:15" s="5" customFormat="1" x14ac:dyDescent="0.25">
      <c r="A230" s="4"/>
      <c r="B230" s="4"/>
      <c r="C230" s="4"/>
      <c r="I230" s="4"/>
      <c r="J230" s="4"/>
      <c r="K230" s="4"/>
      <c r="L230" s="4"/>
      <c r="M230" s="4"/>
      <c r="N230" s="4"/>
      <c r="O230" s="4"/>
    </row>
    <row r="231" spans="1:15" s="5" customFormat="1" x14ac:dyDescent="0.25">
      <c r="A231" s="4"/>
      <c r="B231" s="4"/>
      <c r="C231" s="4"/>
      <c r="I231" s="4"/>
      <c r="J231" s="4"/>
      <c r="K231" s="4"/>
      <c r="L231" s="4"/>
      <c r="M231" s="4"/>
      <c r="N231" s="4"/>
      <c r="O231" s="4"/>
    </row>
    <row r="232" spans="1:15" s="5" customFormat="1" x14ac:dyDescent="0.25">
      <c r="A232" s="4"/>
      <c r="B232" s="4"/>
      <c r="C232" s="4"/>
      <c r="I232" s="4"/>
      <c r="J232" s="4"/>
      <c r="K232" s="4"/>
      <c r="L232" s="4"/>
      <c r="M232" s="4"/>
      <c r="N232" s="4"/>
      <c r="O232" s="4"/>
    </row>
    <row r="233" spans="1:15" s="5" customFormat="1" x14ac:dyDescent="0.25">
      <c r="A233" s="4"/>
      <c r="B233" s="4"/>
      <c r="C233" s="4"/>
      <c r="I233" s="4"/>
      <c r="J233" s="4"/>
      <c r="K233" s="4"/>
      <c r="L233" s="4"/>
      <c r="M233" s="4"/>
      <c r="N233" s="4"/>
      <c r="O233" s="4"/>
    </row>
    <row r="234" spans="1:15" s="5" customFormat="1" x14ac:dyDescent="0.25">
      <c r="A234" s="4"/>
      <c r="B234" s="4"/>
      <c r="C234" s="4"/>
      <c r="I234" s="4"/>
      <c r="J234" s="4"/>
      <c r="K234" s="4"/>
      <c r="L234" s="4"/>
      <c r="M234" s="4"/>
      <c r="N234" s="4"/>
      <c r="O234" s="4"/>
    </row>
    <row r="235" spans="1:15" s="5" customFormat="1" x14ac:dyDescent="0.25">
      <c r="A235" s="4"/>
      <c r="B235" s="4"/>
      <c r="C235" s="4"/>
      <c r="I235" s="4"/>
      <c r="J235" s="4"/>
      <c r="K235" s="4"/>
      <c r="L235" s="4"/>
      <c r="M235" s="4"/>
      <c r="N235" s="4"/>
      <c r="O235" s="4"/>
    </row>
    <row r="236" spans="1:15" s="5" customFormat="1" x14ac:dyDescent="0.25">
      <c r="A236" s="4"/>
      <c r="B236" s="4"/>
      <c r="C236" s="4"/>
      <c r="I236" s="4"/>
      <c r="J236" s="4"/>
      <c r="K236" s="4"/>
      <c r="L236" s="4"/>
      <c r="M236" s="4"/>
      <c r="N236" s="4"/>
      <c r="O236" s="4"/>
    </row>
    <row r="237" spans="1:15" s="5" customFormat="1" x14ac:dyDescent="0.25">
      <c r="A237" s="4"/>
      <c r="B237" s="4"/>
      <c r="C237" s="4"/>
      <c r="I237" s="4"/>
      <c r="J237" s="4"/>
      <c r="K237" s="4"/>
      <c r="L237" s="4"/>
      <c r="M237" s="4"/>
      <c r="N237" s="4"/>
      <c r="O237" s="4"/>
    </row>
    <row r="238" spans="1:15" s="5" customFormat="1" x14ac:dyDescent="0.25">
      <c r="A238" s="4"/>
      <c r="B238" s="4"/>
      <c r="C238" s="4"/>
      <c r="I238" s="4"/>
      <c r="J238" s="4"/>
      <c r="K238" s="4"/>
      <c r="L238" s="4"/>
      <c r="M238" s="4"/>
      <c r="N238" s="4"/>
      <c r="O238" s="4"/>
    </row>
    <row r="239" spans="1:15" s="5" customFormat="1" x14ac:dyDescent="0.25">
      <c r="A239" s="4"/>
      <c r="B239" s="4"/>
      <c r="C239" s="4"/>
      <c r="I239" s="4"/>
      <c r="J239" s="4"/>
      <c r="K239" s="4"/>
      <c r="L239" s="4"/>
      <c r="M239" s="4"/>
      <c r="N239" s="4"/>
      <c r="O239" s="4"/>
    </row>
    <row r="240" spans="1:15" s="5" customFormat="1" x14ac:dyDescent="0.25">
      <c r="A240" s="4"/>
      <c r="B240" s="4"/>
      <c r="C240" s="4"/>
      <c r="I240" s="4"/>
      <c r="J240" s="4"/>
      <c r="K240" s="4"/>
      <c r="L240" s="4"/>
      <c r="M240" s="4"/>
      <c r="N240" s="4"/>
      <c r="O240" s="4"/>
    </row>
    <row r="241" spans="1:15" s="5" customFormat="1" x14ac:dyDescent="0.25">
      <c r="A241" s="4"/>
      <c r="B241" s="4"/>
      <c r="C241" s="4"/>
      <c r="I241" s="4"/>
      <c r="J241" s="4"/>
      <c r="K241" s="4"/>
      <c r="L241" s="4"/>
      <c r="M241" s="4"/>
      <c r="N241" s="4"/>
      <c r="O241" s="4"/>
    </row>
    <row r="242" spans="1:15" s="5" customFormat="1" x14ac:dyDescent="0.25">
      <c r="A242" s="4"/>
      <c r="B242" s="4"/>
      <c r="C242" s="4"/>
      <c r="I242" s="4"/>
      <c r="J242" s="4"/>
      <c r="K242" s="4"/>
      <c r="L242" s="4"/>
      <c r="M242" s="4"/>
      <c r="N242" s="4"/>
      <c r="O242" s="4"/>
    </row>
    <row r="243" spans="1:15" s="5" customFormat="1" x14ac:dyDescent="0.25">
      <c r="A243" s="4"/>
      <c r="B243" s="4"/>
      <c r="C243" s="4"/>
      <c r="I243" s="4"/>
      <c r="J243" s="4"/>
      <c r="K243" s="4"/>
      <c r="L243" s="4"/>
      <c r="M243" s="4"/>
      <c r="N243" s="4"/>
      <c r="O243" s="4"/>
    </row>
    <row r="244" spans="1:15" s="5" customFormat="1" x14ac:dyDescent="0.25">
      <c r="A244" s="4"/>
      <c r="B244" s="4"/>
      <c r="C244" s="4"/>
      <c r="I244" s="4"/>
      <c r="J244" s="4"/>
      <c r="K244" s="4"/>
      <c r="L244" s="4"/>
      <c r="M244" s="4"/>
      <c r="N244" s="4"/>
      <c r="O244" s="4"/>
    </row>
    <row r="245" spans="1:15" s="5" customFormat="1" x14ac:dyDescent="0.25">
      <c r="A245" s="4"/>
      <c r="B245" s="4"/>
      <c r="C245" s="4"/>
      <c r="I245" s="4"/>
      <c r="J245" s="4"/>
      <c r="K245" s="4"/>
      <c r="L245" s="4"/>
      <c r="M245" s="4"/>
      <c r="N245" s="4"/>
      <c r="O245" s="4"/>
    </row>
    <row r="246" spans="1:15" s="5" customFormat="1" x14ac:dyDescent="0.25">
      <c r="A246" s="4"/>
      <c r="B246" s="4"/>
      <c r="C246" s="4"/>
      <c r="I246" s="4"/>
      <c r="J246" s="4"/>
      <c r="K246" s="4"/>
      <c r="L246" s="4"/>
      <c r="M246" s="4"/>
      <c r="N246" s="4"/>
      <c r="O246" s="4"/>
    </row>
    <row r="247" spans="1:15" s="5" customFormat="1" x14ac:dyDescent="0.25">
      <c r="A247" s="4"/>
      <c r="B247" s="4"/>
      <c r="C247" s="4"/>
      <c r="I247" s="4"/>
      <c r="J247" s="4"/>
      <c r="K247" s="4"/>
      <c r="L247" s="4"/>
      <c r="M247" s="4"/>
      <c r="N247" s="4"/>
      <c r="O247" s="4"/>
    </row>
    <row r="248" spans="1:15" s="5" customFormat="1" x14ac:dyDescent="0.25">
      <c r="A248" s="4"/>
      <c r="B248" s="4"/>
      <c r="C248" s="4"/>
      <c r="I248" s="4"/>
      <c r="J248" s="4"/>
      <c r="K248" s="4"/>
      <c r="L248" s="4"/>
      <c r="M248" s="4"/>
      <c r="N248" s="4"/>
      <c r="O248" s="4"/>
    </row>
    <row r="249" spans="1:15" s="5" customFormat="1" x14ac:dyDescent="0.25">
      <c r="A249" s="4"/>
      <c r="B249" s="4"/>
      <c r="C249" s="4"/>
      <c r="I249" s="4"/>
      <c r="J249" s="4"/>
      <c r="K249" s="4"/>
      <c r="L249" s="4"/>
      <c r="M249" s="4"/>
      <c r="N249" s="4"/>
      <c r="O249" s="4"/>
    </row>
    <row r="250" spans="1:15" s="5" customFormat="1" x14ac:dyDescent="0.25">
      <c r="A250" s="4"/>
      <c r="B250" s="4"/>
      <c r="C250" s="4"/>
      <c r="I250" s="4"/>
      <c r="J250" s="4"/>
      <c r="K250" s="4"/>
      <c r="L250" s="4"/>
      <c r="M250" s="4"/>
      <c r="N250" s="4"/>
      <c r="O250" s="4"/>
    </row>
    <row r="251" spans="1:15" s="5" customFormat="1" x14ac:dyDescent="0.25">
      <c r="A251" s="4"/>
      <c r="B251" s="4"/>
      <c r="C251" s="4"/>
      <c r="I251" s="4"/>
      <c r="J251" s="4"/>
      <c r="K251" s="4"/>
      <c r="L251" s="4"/>
      <c r="M251" s="4"/>
      <c r="N251" s="4"/>
      <c r="O251" s="4"/>
    </row>
    <row r="252" spans="1:15" s="5" customFormat="1" x14ac:dyDescent="0.25">
      <c r="A252" s="4"/>
      <c r="B252" s="4"/>
      <c r="C252" s="4"/>
      <c r="I252" s="4"/>
      <c r="J252" s="4"/>
      <c r="K252" s="4"/>
      <c r="L252" s="4"/>
      <c r="M252" s="4"/>
      <c r="N252" s="4"/>
      <c r="O252" s="4"/>
    </row>
    <row r="253" spans="1:15" s="5" customFormat="1" x14ac:dyDescent="0.25">
      <c r="A253" s="4"/>
      <c r="B253" s="4"/>
      <c r="C253" s="4"/>
      <c r="I253" s="4"/>
      <c r="J253" s="4"/>
      <c r="K253" s="4"/>
      <c r="L253" s="4"/>
      <c r="M253" s="4"/>
      <c r="N253" s="4"/>
      <c r="O253" s="4"/>
    </row>
    <row r="254" spans="1:15" s="5" customFormat="1" x14ac:dyDescent="0.25">
      <c r="A254" s="4"/>
      <c r="B254" s="4"/>
      <c r="C254" s="4"/>
      <c r="I254" s="4"/>
      <c r="J254" s="4"/>
      <c r="K254" s="4"/>
      <c r="L254" s="4"/>
      <c r="M254" s="4"/>
      <c r="N254" s="4"/>
      <c r="O254" s="4"/>
    </row>
    <row r="255" spans="1:15" s="5" customFormat="1" x14ac:dyDescent="0.25">
      <c r="A255" s="4"/>
      <c r="B255" s="4"/>
      <c r="C255" s="4"/>
      <c r="I255" s="4"/>
      <c r="J255" s="4"/>
      <c r="K255" s="4"/>
      <c r="L255" s="4"/>
      <c r="M255" s="4"/>
      <c r="N255" s="4"/>
      <c r="O255" s="4"/>
    </row>
    <row r="256" spans="1:15" s="5" customFormat="1" x14ac:dyDescent="0.25">
      <c r="A256" s="4"/>
      <c r="B256" s="4"/>
      <c r="C256" s="4"/>
      <c r="I256" s="4"/>
      <c r="J256" s="4"/>
      <c r="K256" s="4"/>
      <c r="L256" s="4"/>
      <c r="M256" s="4"/>
      <c r="N256" s="4"/>
      <c r="O256" s="4"/>
    </row>
    <row r="257" spans="1:15" s="5" customFormat="1" x14ac:dyDescent="0.25">
      <c r="A257" s="4"/>
      <c r="B257" s="4"/>
      <c r="C257" s="4"/>
      <c r="I257" s="4"/>
      <c r="J257" s="4"/>
      <c r="K257" s="4"/>
      <c r="L257" s="4"/>
      <c r="M257" s="4"/>
      <c r="N257" s="4"/>
      <c r="O257" s="4"/>
    </row>
    <row r="258" spans="1:15" s="5" customFormat="1" x14ac:dyDescent="0.25">
      <c r="A258" s="4"/>
      <c r="B258" s="4"/>
      <c r="C258" s="4"/>
      <c r="I258" s="4"/>
      <c r="J258" s="4"/>
      <c r="K258" s="4"/>
      <c r="L258" s="4"/>
      <c r="M258" s="4"/>
      <c r="N258" s="4"/>
      <c r="O258" s="4"/>
    </row>
    <row r="259" spans="1:15" s="5" customFormat="1" x14ac:dyDescent="0.25">
      <c r="A259" s="4"/>
      <c r="B259" s="4"/>
      <c r="C259" s="4"/>
      <c r="I259" s="4"/>
      <c r="J259" s="4"/>
      <c r="K259" s="4"/>
      <c r="L259" s="4"/>
      <c r="M259" s="4"/>
      <c r="N259" s="4"/>
      <c r="O259" s="4"/>
    </row>
    <row r="260" spans="1:15" s="5" customFormat="1" x14ac:dyDescent="0.25">
      <c r="A260" s="4"/>
      <c r="B260" s="4"/>
      <c r="C260" s="4"/>
      <c r="I260" s="4"/>
      <c r="J260" s="4"/>
      <c r="K260" s="4"/>
      <c r="L260" s="4"/>
      <c r="M260" s="4"/>
      <c r="N260" s="4"/>
      <c r="O260" s="4"/>
    </row>
    <row r="261" spans="1:15" s="5" customFormat="1" x14ac:dyDescent="0.25">
      <c r="A261" s="4"/>
      <c r="B261" s="4"/>
      <c r="C261" s="4"/>
      <c r="I261" s="4"/>
      <c r="J261" s="4"/>
      <c r="K261" s="4"/>
      <c r="L261" s="4"/>
      <c r="M261" s="4"/>
      <c r="N261" s="4"/>
      <c r="O261" s="4"/>
    </row>
    <row r="262" spans="1:15" s="5" customFormat="1" x14ac:dyDescent="0.25">
      <c r="A262" s="4"/>
      <c r="B262" s="4"/>
      <c r="C262" s="4"/>
      <c r="I262" s="4"/>
      <c r="J262" s="4"/>
      <c r="K262" s="4"/>
      <c r="L262" s="4"/>
      <c r="M262" s="4"/>
      <c r="N262" s="4"/>
      <c r="O262" s="4"/>
    </row>
    <row r="263" spans="1:15" s="5" customFormat="1" x14ac:dyDescent="0.25">
      <c r="A263" s="4"/>
      <c r="B263" s="4"/>
      <c r="C263" s="4"/>
      <c r="I263" s="4"/>
      <c r="J263" s="4"/>
      <c r="K263" s="4"/>
      <c r="L263" s="4"/>
      <c r="M263" s="4"/>
      <c r="N263" s="4"/>
      <c r="O263" s="4"/>
    </row>
    <row r="264" spans="1:15" s="5" customFormat="1" x14ac:dyDescent="0.25">
      <c r="A264" s="4"/>
      <c r="B264" s="4"/>
      <c r="C264" s="4"/>
      <c r="I264" s="4"/>
      <c r="J264" s="4"/>
      <c r="K264" s="4"/>
      <c r="L264" s="4"/>
      <c r="M264" s="4"/>
      <c r="N264" s="4"/>
      <c r="O264" s="4"/>
    </row>
    <row r="265" spans="1:15" s="5" customFormat="1" x14ac:dyDescent="0.25">
      <c r="A265" s="4"/>
      <c r="B265" s="4"/>
      <c r="C265" s="4"/>
      <c r="I265" s="4"/>
      <c r="J265" s="4"/>
      <c r="K265" s="4"/>
      <c r="L265" s="4"/>
      <c r="M265" s="4"/>
      <c r="N265" s="4"/>
      <c r="O265" s="4"/>
    </row>
    <row r="266" spans="1:15" s="5" customFormat="1" x14ac:dyDescent="0.25">
      <c r="A266" s="4"/>
      <c r="B266" s="4"/>
      <c r="C266" s="4"/>
      <c r="I266" s="4"/>
      <c r="J266" s="4"/>
      <c r="K266" s="4"/>
      <c r="L266" s="4"/>
      <c r="M266" s="4"/>
      <c r="N266" s="4"/>
      <c r="O266" s="4"/>
    </row>
    <row r="267" spans="1:15" s="5" customFormat="1" x14ac:dyDescent="0.25">
      <c r="A267" s="4"/>
      <c r="B267" s="4"/>
      <c r="C267" s="4"/>
      <c r="I267" s="4"/>
      <c r="J267" s="4"/>
      <c r="K267" s="4"/>
      <c r="L267" s="4"/>
      <c r="M267" s="4"/>
      <c r="N267" s="4"/>
      <c r="O267" s="4"/>
    </row>
    <row r="268" spans="1:15" s="5" customFormat="1" x14ac:dyDescent="0.25">
      <c r="A268" s="4"/>
      <c r="B268" s="4"/>
      <c r="C268" s="4"/>
      <c r="I268" s="4"/>
      <c r="J268" s="4"/>
      <c r="K268" s="4"/>
      <c r="L268" s="4"/>
      <c r="M268" s="4"/>
      <c r="N268" s="4"/>
      <c r="O268" s="4"/>
    </row>
    <row r="269" spans="1:15" s="5" customFormat="1" x14ac:dyDescent="0.25">
      <c r="A269" s="4"/>
      <c r="B269" s="4"/>
      <c r="C269" s="4"/>
      <c r="I269" s="4"/>
      <c r="J269" s="4"/>
      <c r="K269" s="4"/>
      <c r="L269" s="4"/>
      <c r="M269" s="4"/>
      <c r="N269" s="4"/>
      <c r="O269" s="4"/>
    </row>
    <row r="270" spans="1:15" s="5" customFormat="1" x14ac:dyDescent="0.25">
      <c r="A270" s="4"/>
      <c r="B270" s="4"/>
      <c r="C270" s="4"/>
      <c r="I270" s="4"/>
      <c r="J270" s="4"/>
      <c r="K270" s="4"/>
      <c r="L270" s="4"/>
      <c r="M270" s="4"/>
      <c r="N270" s="4"/>
      <c r="O270" s="4"/>
    </row>
    <row r="271" spans="1:15" s="5" customFormat="1" x14ac:dyDescent="0.25">
      <c r="A271" s="4"/>
      <c r="B271" s="4"/>
      <c r="C271" s="4"/>
      <c r="I271" s="4"/>
      <c r="J271" s="4"/>
      <c r="K271" s="4"/>
      <c r="L271" s="4"/>
      <c r="M271" s="4"/>
      <c r="N271" s="4"/>
      <c r="O271" s="4"/>
    </row>
    <row r="272" spans="1:15" s="5" customFormat="1" x14ac:dyDescent="0.25">
      <c r="A272" s="4"/>
      <c r="B272" s="4"/>
      <c r="C272" s="4"/>
      <c r="I272" s="4"/>
      <c r="J272" s="4"/>
      <c r="K272" s="4"/>
      <c r="L272" s="4"/>
      <c r="M272" s="4"/>
      <c r="N272" s="4"/>
      <c r="O272" s="4"/>
    </row>
    <row r="273" spans="1:15" s="5" customFormat="1" x14ac:dyDescent="0.25">
      <c r="A273" s="4"/>
      <c r="B273" s="4"/>
      <c r="C273" s="4"/>
      <c r="I273" s="4"/>
      <c r="J273" s="4"/>
      <c r="K273" s="4"/>
      <c r="L273" s="4"/>
      <c r="M273" s="4"/>
      <c r="N273" s="4"/>
      <c r="O273" s="4"/>
    </row>
    <row r="274" spans="1:15" s="5" customFormat="1" x14ac:dyDescent="0.25">
      <c r="A274" s="4"/>
      <c r="B274" s="4"/>
      <c r="C274" s="4"/>
      <c r="I274" s="4"/>
      <c r="J274" s="4"/>
      <c r="K274" s="4"/>
      <c r="L274" s="4"/>
      <c r="M274" s="4"/>
      <c r="N274" s="4"/>
      <c r="O274" s="4"/>
    </row>
    <row r="275" spans="1:15" s="5" customFormat="1" x14ac:dyDescent="0.25">
      <c r="A275" s="4"/>
      <c r="B275" s="4"/>
      <c r="C275" s="4"/>
      <c r="I275" s="4"/>
      <c r="J275" s="4"/>
      <c r="K275" s="4"/>
      <c r="L275" s="4"/>
      <c r="M275" s="4"/>
      <c r="N275" s="4"/>
      <c r="O275" s="4"/>
    </row>
    <row r="276" spans="1:15" s="5" customFormat="1" x14ac:dyDescent="0.25">
      <c r="A276" s="4"/>
      <c r="B276" s="4"/>
      <c r="C276" s="4"/>
      <c r="I276" s="4"/>
      <c r="J276" s="4"/>
      <c r="K276" s="4"/>
      <c r="L276" s="4"/>
      <c r="M276" s="4"/>
      <c r="N276" s="4"/>
      <c r="O276" s="4"/>
    </row>
    <row r="277" spans="1:15" s="5" customFormat="1" x14ac:dyDescent="0.25">
      <c r="A277" s="4"/>
      <c r="B277" s="4"/>
      <c r="C277" s="4"/>
      <c r="I277" s="4"/>
      <c r="J277" s="4"/>
      <c r="K277" s="4"/>
      <c r="L277" s="4"/>
      <c r="M277" s="4"/>
      <c r="N277" s="4"/>
      <c r="O277" s="4"/>
    </row>
    <row r="278" spans="1:15" s="5" customFormat="1" x14ac:dyDescent="0.25">
      <c r="A278" s="4"/>
      <c r="B278" s="4"/>
      <c r="C278" s="4"/>
      <c r="I278" s="4"/>
      <c r="J278" s="4"/>
      <c r="K278" s="4"/>
      <c r="L278" s="4"/>
      <c r="M278" s="4"/>
      <c r="N278" s="4"/>
      <c r="O278" s="4"/>
    </row>
    <row r="279" spans="1:15" s="5" customFormat="1" x14ac:dyDescent="0.25">
      <c r="A279" s="4"/>
      <c r="B279" s="4"/>
      <c r="C279" s="4"/>
      <c r="I279" s="4"/>
      <c r="J279" s="4"/>
      <c r="K279" s="4"/>
      <c r="L279" s="4"/>
      <c r="M279" s="4"/>
      <c r="N279" s="4"/>
      <c r="O279" s="4"/>
    </row>
    <row r="280" spans="1:15" s="5" customFormat="1" x14ac:dyDescent="0.25">
      <c r="A280" s="4"/>
      <c r="B280" s="4"/>
      <c r="C280" s="4"/>
      <c r="I280" s="4"/>
      <c r="J280" s="4"/>
      <c r="K280" s="4"/>
      <c r="L280" s="4"/>
      <c r="M280" s="4"/>
      <c r="N280" s="4"/>
      <c r="O280" s="4"/>
    </row>
    <row r="281" spans="1:15" s="5" customFormat="1" x14ac:dyDescent="0.25">
      <c r="A281" s="4"/>
      <c r="B281" s="4"/>
      <c r="C281" s="4"/>
      <c r="I281" s="4"/>
      <c r="J281" s="4"/>
      <c r="K281" s="4"/>
      <c r="L281" s="4"/>
      <c r="M281" s="4"/>
      <c r="N281" s="4"/>
      <c r="O281" s="4"/>
    </row>
    <row r="282" spans="1:15" s="5" customFormat="1" x14ac:dyDescent="0.25">
      <c r="A282" s="4"/>
      <c r="B282" s="4"/>
      <c r="C282" s="4"/>
      <c r="I282" s="4"/>
      <c r="J282" s="4"/>
      <c r="K282" s="4"/>
      <c r="L282" s="4"/>
      <c r="M282" s="4"/>
      <c r="N282" s="4"/>
      <c r="O282" s="4"/>
    </row>
    <row r="283" spans="1:15" s="5" customFormat="1" x14ac:dyDescent="0.25">
      <c r="A283" s="4"/>
      <c r="B283" s="4"/>
      <c r="C283" s="4"/>
      <c r="I283" s="4"/>
      <c r="J283" s="4"/>
      <c r="K283" s="4"/>
      <c r="L283" s="4"/>
      <c r="M283" s="4"/>
      <c r="N283" s="4"/>
      <c r="O283" s="4"/>
    </row>
    <row r="284" spans="1:15" s="5" customFormat="1" x14ac:dyDescent="0.25">
      <c r="A284" s="4"/>
      <c r="B284" s="4"/>
      <c r="C284" s="4"/>
      <c r="I284" s="4"/>
      <c r="J284" s="4"/>
      <c r="K284" s="4"/>
      <c r="L284" s="4"/>
      <c r="M284" s="4"/>
      <c r="N284" s="4"/>
      <c r="O284" s="4"/>
    </row>
    <row r="285" spans="1:15" s="5" customFormat="1" x14ac:dyDescent="0.25">
      <c r="A285" s="4"/>
      <c r="B285" s="4"/>
      <c r="C285" s="4"/>
      <c r="I285" s="4"/>
      <c r="J285" s="4"/>
      <c r="K285" s="4"/>
      <c r="L285" s="4"/>
      <c r="M285" s="4"/>
      <c r="N285" s="4"/>
      <c r="O285" s="4"/>
    </row>
    <row r="286" spans="1:15" s="5" customFormat="1" x14ac:dyDescent="0.25">
      <c r="A286" s="4"/>
      <c r="B286" s="4"/>
      <c r="C286" s="4"/>
      <c r="I286" s="4"/>
      <c r="J286" s="4"/>
      <c r="K286" s="4"/>
      <c r="L286" s="4"/>
      <c r="M286" s="4"/>
      <c r="N286" s="4"/>
      <c r="O286" s="4"/>
    </row>
    <row r="287" spans="1:15" s="5" customFormat="1" x14ac:dyDescent="0.25">
      <c r="A287" s="4"/>
      <c r="B287" s="4"/>
      <c r="C287" s="4"/>
      <c r="I287" s="4"/>
      <c r="J287" s="4"/>
      <c r="K287" s="4"/>
      <c r="L287" s="4"/>
      <c r="M287" s="4"/>
      <c r="N287" s="4"/>
      <c r="O287" s="4"/>
    </row>
    <row r="288" spans="1:15" s="5" customFormat="1" x14ac:dyDescent="0.25">
      <c r="A288" s="4"/>
      <c r="B288" s="4"/>
      <c r="C288" s="4"/>
      <c r="I288" s="4"/>
      <c r="J288" s="4"/>
      <c r="K288" s="4"/>
      <c r="L288" s="4"/>
      <c r="M288" s="4"/>
      <c r="N288" s="4"/>
      <c r="O288" s="4"/>
    </row>
    <row r="289" spans="1:15" s="5" customFormat="1" x14ac:dyDescent="0.25">
      <c r="A289" s="4"/>
      <c r="B289" s="4"/>
      <c r="C289" s="4"/>
      <c r="I289" s="4"/>
      <c r="J289" s="4"/>
      <c r="K289" s="4"/>
      <c r="L289" s="4"/>
      <c r="M289" s="4"/>
      <c r="N289" s="4"/>
      <c r="O289" s="4"/>
    </row>
    <row r="290" spans="1:15" s="5" customFormat="1" x14ac:dyDescent="0.25">
      <c r="A290" s="4"/>
      <c r="B290" s="4"/>
      <c r="C290" s="4"/>
      <c r="I290" s="4"/>
      <c r="J290" s="4"/>
      <c r="K290" s="4"/>
      <c r="L290" s="4"/>
      <c r="M290" s="4"/>
      <c r="N290" s="4"/>
      <c r="O290" s="4"/>
    </row>
    <row r="291" spans="1:15" s="5" customFormat="1" x14ac:dyDescent="0.25">
      <c r="A291" s="4"/>
      <c r="B291" s="4"/>
      <c r="C291" s="4"/>
      <c r="I291" s="4"/>
      <c r="J291" s="4"/>
      <c r="K291" s="4"/>
      <c r="L291" s="4"/>
      <c r="M291" s="4"/>
      <c r="N291" s="4"/>
      <c r="O291" s="4"/>
    </row>
    <row r="292" spans="1:15" s="5" customFormat="1" x14ac:dyDescent="0.25">
      <c r="A292" s="4"/>
      <c r="B292" s="4"/>
      <c r="C292" s="4"/>
      <c r="I292" s="4"/>
      <c r="J292" s="4"/>
      <c r="K292" s="4"/>
      <c r="L292" s="4"/>
      <c r="M292" s="4"/>
      <c r="N292" s="4"/>
      <c r="O292" s="4"/>
    </row>
    <row r="293" spans="1:15" s="5" customFormat="1" x14ac:dyDescent="0.25">
      <c r="A293" s="4"/>
      <c r="B293" s="4"/>
      <c r="C293" s="4"/>
      <c r="I293" s="4"/>
      <c r="J293" s="4"/>
      <c r="K293" s="4"/>
      <c r="L293" s="4"/>
      <c r="M293" s="4"/>
      <c r="N293" s="4"/>
      <c r="O293" s="4"/>
    </row>
    <row r="294" spans="1:15" s="5" customFormat="1" x14ac:dyDescent="0.25">
      <c r="A294" s="4"/>
      <c r="B294" s="4"/>
      <c r="C294" s="4"/>
      <c r="I294" s="4"/>
      <c r="J294" s="4"/>
      <c r="K294" s="4"/>
      <c r="L294" s="4"/>
      <c r="M294" s="4"/>
      <c r="N294" s="4"/>
      <c r="O294" s="4"/>
    </row>
    <row r="295" spans="1:15" s="5" customFormat="1" x14ac:dyDescent="0.25">
      <c r="A295" s="4"/>
      <c r="B295" s="4"/>
      <c r="C295" s="4"/>
      <c r="I295" s="4"/>
      <c r="J295" s="4"/>
      <c r="K295" s="4"/>
      <c r="L295" s="4"/>
      <c r="M295" s="4"/>
      <c r="N295" s="4"/>
      <c r="O295" s="4"/>
    </row>
    <row r="296" spans="1:15" s="5" customFormat="1" x14ac:dyDescent="0.25">
      <c r="A296" s="4"/>
      <c r="B296" s="4"/>
      <c r="C296" s="4"/>
      <c r="I296" s="4"/>
      <c r="J296" s="4"/>
      <c r="K296" s="4"/>
      <c r="L296" s="4"/>
      <c r="M296" s="4"/>
      <c r="N296" s="4"/>
      <c r="O296" s="4"/>
    </row>
    <row r="297" spans="1:15" s="5" customFormat="1" x14ac:dyDescent="0.25">
      <c r="A297" s="4"/>
      <c r="B297" s="4"/>
      <c r="C297" s="4"/>
      <c r="I297" s="4"/>
      <c r="J297" s="4"/>
      <c r="K297" s="4"/>
      <c r="L297" s="4"/>
      <c r="M297" s="4"/>
      <c r="N297" s="4"/>
      <c r="O297" s="4"/>
    </row>
    <row r="298" spans="1:15" s="5" customFormat="1" x14ac:dyDescent="0.25">
      <c r="A298" s="4"/>
      <c r="B298" s="4"/>
      <c r="C298" s="4"/>
      <c r="I298" s="4"/>
      <c r="J298" s="4"/>
      <c r="K298" s="4"/>
      <c r="L298" s="4"/>
      <c r="M298" s="4"/>
      <c r="N298" s="4"/>
      <c r="O298" s="4"/>
    </row>
    <row r="299" spans="1:15" s="5" customFormat="1" ht="13" thickBot="1" x14ac:dyDescent="0.3">
      <c r="A299" s="4"/>
      <c r="B299" s="4"/>
      <c r="C299" s="4"/>
      <c r="I299" s="4"/>
      <c r="J299" s="4"/>
      <c r="K299" s="4"/>
      <c r="L299" s="4"/>
      <c r="M299" s="4"/>
      <c r="N299" s="4"/>
      <c r="O299" s="4"/>
    </row>
    <row r="300" spans="1:15" s="5" customFormat="1" x14ac:dyDescent="0.25">
      <c r="A300" s="4"/>
      <c r="B300" s="453" t="s">
        <v>59</v>
      </c>
      <c r="C300" s="454"/>
      <c r="D300" s="455"/>
      <c r="E300" s="17">
        <v>17256</v>
      </c>
      <c r="F300" s="18" t="s">
        <v>60</v>
      </c>
      <c r="G300" s="17" t="s">
        <v>61</v>
      </c>
      <c r="H300" s="456">
        <v>4600</v>
      </c>
      <c r="I300" s="4"/>
      <c r="J300" s="4"/>
      <c r="K300" s="4"/>
      <c r="L300" s="4"/>
      <c r="M300" s="4"/>
      <c r="N300" s="4"/>
      <c r="O300" s="4"/>
    </row>
    <row r="301" spans="1:15" s="5" customFormat="1" ht="13" thickBot="1" x14ac:dyDescent="0.3">
      <c r="A301" s="4"/>
      <c r="B301" s="458" t="s">
        <v>62</v>
      </c>
      <c r="C301" s="459"/>
      <c r="D301" s="460"/>
      <c r="E301" s="20">
        <v>32150</v>
      </c>
      <c r="F301" s="21" t="s">
        <v>63</v>
      </c>
      <c r="G301" s="20" t="s">
        <v>64</v>
      </c>
      <c r="H301" s="457"/>
      <c r="I301" s="4"/>
      <c r="J301" s="4"/>
      <c r="K301" s="4"/>
      <c r="L301" s="4"/>
      <c r="M301" s="4"/>
      <c r="N301" s="4"/>
      <c r="O301" s="4"/>
    </row>
    <row r="302" spans="1:15" s="5" customFormat="1" x14ac:dyDescent="0.25">
      <c r="A302" s="4"/>
      <c r="B302" s="4"/>
      <c r="C302" s="4"/>
      <c r="I302" s="4"/>
      <c r="J302" s="4"/>
      <c r="K302" s="4"/>
      <c r="L302" s="4"/>
      <c r="M302" s="4"/>
      <c r="N302" s="4"/>
      <c r="O302" s="4"/>
    </row>
    <row r="303" spans="1:15" s="5" customFormat="1" x14ac:dyDescent="0.25">
      <c r="A303" s="4"/>
      <c r="B303" s="4"/>
      <c r="C303" s="4"/>
      <c r="I303" s="4"/>
      <c r="J303" s="4"/>
      <c r="K303" s="4"/>
      <c r="L303" s="4"/>
      <c r="M303" s="4"/>
      <c r="N303" s="4"/>
      <c r="O303" s="4"/>
    </row>
    <row r="315" spans="2:8" ht="13" thickBot="1" x14ac:dyDescent="0.3"/>
    <row r="316" spans="2:8" x14ac:dyDescent="0.25">
      <c r="B316" s="453" t="s">
        <v>59</v>
      </c>
      <c r="C316" s="454"/>
      <c r="D316" s="455"/>
      <c r="E316" s="17">
        <v>17256</v>
      </c>
      <c r="F316" s="18" t="s">
        <v>60</v>
      </c>
      <c r="G316" s="17" t="s">
        <v>61</v>
      </c>
      <c r="H316" s="456">
        <v>4600</v>
      </c>
    </row>
    <row r="317" spans="2:8" ht="13" thickBot="1" x14ac:dyDescent="0.3">
      <c r="B317" s="461" t="s">
        <v>62</v>
      </c>
      <c r="C317" s="459"/>
      <c r="D317" s="460"/>
      <c r="E317" s="20">
        <v>32150</v>
      </c>
      <c r="F317" s="21" t="s">
        <v>63</v>
      </c>
      <c r="G317" s="20" t="s">
        <v>64</v>
      </c>
      <c r="H317" s="457"/>
    </row>
  </sheetData>
  <sheetProtection selectLockedCells="1"/>
  <mergeCells count="186">
    <mergeCell ref="B300:D300"/>
    <mergeCell ref="H300:H301"/>
    <mergeCell ref="B301:D301"/>
    <mergeCell ref="B316:D316"/>
    <mergeCell ref="H316:H317"/>
    <mergeCell ref="B317:D317"/>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 ref="B9:D10"/>
    <mergeCell ref="F9:F10"/>
    <mergeCell ref="A33:A34"/>
    <mergeCell ref="B33:D33"/>
    <mergeCell ref="H33:H34"/>
    <mergeCell ref="B34:D34"/>
    <mergeCell ref="A31:A32"/>
    <mergeCell ref="B31:D31"/>
    <mergeCell ref="H31:H32"/>
    <mergeCell ref="B32:D32"/>
    <mergeCell ref="B19:D19"/>
    <mergeCell ref="H19:H20"/>
    <mergeCell ref="B20:D20"/>
    <mergeCell ref="B21:D21"/>
    <mergeCell ref="H21:H22"/>
    <mergeCell ref="B22:D22"/>
    <mergeCell ref="B23:D23"/>
    <mergeCell ref="H23:H24"/>
    <mergeCell ref="B24:D24"/>
    <mergeCell ref="B25:D25"/>
    <mergeCell ref="H25:H26"/>
    <mergeCell ref="H13:H14"/>
    <mergeCell ref="H11:H12"/>
    <mergeCell ref="G9:G10"/>
    <mergeCell ref="A69:A70"/>
    <mergeCell ref="B69:D69"/>
    <mergeCell ref="H69:H70"/>
    <mergeCell ref="B70:D70"/>
    <mergeCell ref="H51:H52"/>
    <mergeCell ref="B52:D52"/>
    <mergeCell ref="A49:A50"/>
    <mergeCell ref="B49:D49"/>
    <mergeCell ref="H49:H50"/>
    <mergeCell ref="B50:D50"/>
    <mergeCell ref="A63:A64"/>
    <mergeCell ref="B63:D63"/>
    <mergeCell ref="H63:H64"/>
    <mergeCell ref="B64:D64"/>
    <mergeCell ref="H67:H68"/>
    <mergeCell ref="B58:D58"/>
    <mergeCell ref="A55:A56"/>
    <mergeCell ref="H61:H62"/>
    <mergeCell ref="H65:H66"/>
    <mergeCell ref="B66:D66"/>
    <mergeCell ref="H55:H56"/>
    <mergeCell ref="H53:H54"/>
    <mergeCell ref="A98:H98"/>
    <mergeCell ref="A71:A72"/>
    <mergeCell ref="B71:D71"/>
    <mergeCell ref="H71:H72"/>
    <mergeCell ref="B72:D72"/>
    <mergeCell ref="A73:A74"/>
    <mergeCell ref="B73:D73"/>
    <mergeCell ref="H73:H74"/>
    <mergeCell ref="B74:D74"/>
    <mergeCell ref="A97:H97"/>
    <mergeCell ref="E92:H92"/>
    <mergeCell ref="B78:D78"/>
    <mergeCell ref="A79:A80"/>
    <mergeCell ref="B79:D79"/>
    <mergeCell ref="H79:H80"/>
    <mergeCell ref="B80:D80"/>
    <mergeCell ref="A81:A82"/>
    <mergeCell ref="B81:D81"/>
    <mergeCell ref="H81:H82"/>
    <mergeCell ref="B82:D82"/>
    <mergeCell ref="H85:H86"/>
    <mergeCell ref="B86:D86"/>
    <mergeCell ref="A87:A88"/>
    <mergeCell ref="B87:D87"/>
    <mergeCell ref="E95:F95"/>
    <mergeCell ref="A75:A76"/>
    <mergeCell ref="B75:D75"/>
    <mergeCell ref="H75:H76"/>
    <mergeCell ref="B76:D76"/>
    <mergeCell ref="A77:A78"/>
    <mergeCell ref="B77:D77"/>
    <mergeCell ref="H77:H78"/>
    <mergeCell ref="E93:F94"/>
    <mergeCell ref="G93:H94"/>
    <mergeCell ref="H87:H88"/>
    <mergeCell ref="B88:D88"/>
    <mergeCell ref="A89:A90"/>
    <mergeCell ref="B89:D89"/>
    <mergeCell ref="H89:H90"/>
    <mergeCell ref="B90:D90"/>
    <mergeCell ref="A83:A84"/>
    <mergeCell ref="B83:D83"/>
    <mergeCell ref="H83:H84"/>
    <mergeCell ref="B84:D84"/>
    <mergeCell ref="A85:A86"/>
    <mergeCell ref="B85:D85"/>
    <mergeCell ref="G95:H95"/>
    <mergeCell ref="E9:E10"/>
    <mergeCell ref="A67:A68"/>
    <mergeCell ref="B67:D67"/>
    <mergeCell ref="B68:D68"/>
    <mergeCell ref="A65:A66"/>
    <mergeCell ref="B65:D65"/>
    <mergeCell ref="A47:A48"/>
    <mergeCell ref="B47:D47"/>
    <mergeCell ref="H47:H48"/>
    <mergeCell ref="B48:D48"/>
    <mergeCell ref="H43:H44"/>
    <mergeCell ref="B44:D44"/>
    <mergeCell ref="A41:A42"/>
    <mergeCell ref="B41:D41"/>
    <mergeCell ref="H41:H42"/>
    <mergeCell ref="B42:D42"/>
    <mergeCell ref="H59:H60"/>
    <mergeCell ref="B60:D60"/>
    <mergeCell ref="A57:A58"/>
    <mergeCell ref="B57:D57"/>
    <mergeCell ref="H57:H58"/>
    <mergeCell ref="B51:D51"/>
    <mergeCell ref="A21:A22"/>
    <mergeCell ref="A27:A28"/>
    <mergeCell ref="A29:A30"/>
    <mergeCell ref="A23:A24"/>
    <mergeCell ref="A25:A26"/>
    <mergeCell ref="A51:A52"/>
    <mergeCell ref="A61:A62"/>
    <mergeCell ref="B61:D61"/>
    <mergeCell ref="B62:D62"/>
    <mergeCell ref="A59:A60"/>
    <mergeCell ref="B59:D59"/>
    <mergeCell ref="B55:D55"/>
    <mergeCell ref="B56:D56"/>
    <mergeCell ref="A53:A54"/>
    <mergeCell ref="B53:D53"/>
    <mergeCell ref="B54:D54"/>
    <mergeCell ref="B26:D26"/>
    <mergeCell ref="B37:D37"/>
    <mergeCell ref="B38:D38"/>
    <mergeCell ref="B27:D27"/>
    <mergeCell ref="B28:D28"/>
    <mergeCell ref="B29:D29"/>
    <mergeCell ref="B30:D30"/>
    <mergeCell ref="A15:A16"/>
    <mergeCell ref="A17:A18"/>
    <mergeCell ref="A35:A36"/>
    <mergeCell ref="B35:D35"/>
    <mergeCell ref="H35:H36"/>
    <mergeCell ref="B36:D36"/>
    <mergeCell ref="A45:A46"/>
    <mergeCell ref="B45:D45"/>
    <mergeCell ref="H45:H46"/>
    <mergeCell ref="B46:D46"/>
    <mergeCell ref="A43:A44"/>
    <mergeCell ref="B43:D43"/>
    <mergeCell ref="A39:A40"/>
    <mergeCell ref="B39:D39"/>
    <mergeCell ref="H39:H40"/>
    <mergeCell ref="B40:D40"/>
    <mergeCell ref="A37:A38"/>
    <mergeCell ref="A19:A20"/>
    <mergeCell ref="H37:H38"/>
    <mergeCell ref="H27:H28"/>
    <mergeCell ref="H29:H30"/>
    <mergeCell ref="B17:D17"/>
    <mergeCell ref="H17:H18"/>
    <mergeCell ref="B18:D18"/>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4" max="16383" man="1"/>
  </rowBreaks>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9EBDE-8AEC-47D7-A5E9-C5C9B4A4BEE2}">
  <sheetPr>
    <tabColor rgb="FFCCFFFF"/>
    <pageSetUpPr fitToPage="1"/>
  </sheetPr>
  <dimension ref="A1:AC174"/>
  <sheetViews>
    <sheetView showGridLines="0" zoomScale="90" zoomScaleNormal="90" workbookViewId="0">
      <pane ySplit="8" topLeftCell="A9" activePane="bottomLeft" state="frozen"/>
      <selection activeCell="W15" sqref="W15:BZ15"/>
      <selection pane="bottomLeft" activeCell="L13" sqref="L13:L14"/>
    </sheetView>
  </sheetViews>
  <sheetFormatPr defaultRowHeight="12" customHeight="1" x14ac:dyDescent="0.25"/>
  <cols>
    <col min="1" max="1" width="4" style="45" customWidth="1"/>
    <col min="2" max="2" width="6.26953125" style="45" customWidth="1"/>
    <col min="3" max="3" width="7.81640625" style="45" customWidth="1"/>
    <col min="4" max="4" width="18" style="45" customWidth="1"/>
    <col min="5" max="5" width="8" style="45" customWidth="1"/>
    <col min="6" max="6" width="15.26953125" style="103" customWidth="1"/>
    <col min="7" max="7" width="11.7265625" style="104" customWidth="1"/>
    <col min="8" max="10" width="11.7265625" style="45" customWidth="1"/>
    <col min="11" max="11" width="11.7265625" style="45" hidden="1" customWidth="1"/>
    <col min="12" max="12" width="10" style="45" customWidth="1"/>
    <col min="13" max="14" width="11.7265625" style="45" customWidth="1"/>
    <col min="15" max="15" width="10" style="45" customWidth="1"/>
    <col min="16" max="19" width="9.1796875" style="45" hidden="1" customWidth="1"/>
    <col min="20" max="26" width="0" style="45" hidden="1" customWidth="1"/>
    <col min="27" max="27" width="10.1796875" style="45" hidden="1" customWidth="1"/>
    <col min="28" max="29" width="0" style="45" hidden="1" customWidth="1"/>
    <col min="30" max="256" width="9.1796875" style="45"/>
    <col min="257" max="257" width="4" style="45" customWidth="1"/>
    <col min="258" max="258" width="6.26953125" style="45" customWidth="1"/>
    <col min="259" max="259" width="7.81640625" style="45" customWidth="1"/>
    <col min="260" max="260" width="18" style="45" customWidth="1"/>
    <col min="261" max="261" width="8" style="45" customWidth="1"/>
    <col min="262" max="262" width="15.26953125" style="45" customWidth="1"/>
    <col min="263" max="267" width="11.7265625" style="45" customWidth="1"/>
    <col min="268" max="268" width="10" style="45" customWidth="1"/>
    <col min="269" max="270" width="11.7265625" style="45" customWidth="1"/>
    <col min="271" max="271" width="10" style="45" customWidth="1"/>
    <col min="272" max="512" width="9.1796875" style="45"/>
    <col min="513" max="513" width="4" style="45" customWidth="1"/>
    <col min="514" max="514" width="6.26953125" style="45" customWidth="1"/>
    <col min="515" max="515" width="7.81640625" style="45" customWidth="1"/>
    <col min="516" max="516" width="18" style="45" customWidth="1"/>
    <col min="517" max="517" width="8" style="45" customWidth="1"/>
    <col min="518" max="518" width="15.26953125" style="45" customWidth="1"/>
    <col min="519" max="523" width="11.7265625" style="45" customWidth="1"/>
    <col min="524" max="524" width="10" style="45" customWidth="1"/>
    <col min="525" max="526" width="11.7265625" style="45" customWidth="1"/>
    <col min="527" max="527" width="10" style="45" customWidth="1"/>
    <col min="528" max="768" width="9.1796875" style="45"/>
    <col min="769" max="769" width="4" style="45" customWidth="1"/>
    <col min="770" max="770" width="6.26953125" style="45" customWidth="1"/>
    <col min="771" max="771" width="7.81640625" style="45" customWidth="1"/>
    <col min="772" max="772" width="18" style="45" customWidth="1"/>
    <col min="773" max="773" width="8" style="45" customWidth="1"/>
    <col min="774" max="774" width="15.26953125" style="45" customWidth="1"/>
    <col min="775" max="779" width="11.7265625" style="45" customWidth="1"/>
    <col min="780" max="780" width="10" style="45" customWidth="1"/>
    <col min="781" max="782" width="11.7265625" style="45" customWidth="1"/>
    <col min="783" max="783" width="10" style="45" customWidth="1"/>
    <col min="784" max="1024" width="9.1796875" style="45"/>
    <col min="1025" max="1025" width="4" style="45" customWidth="1"/>
    <col min="1026" max="1026" width="6.26953125" style="45" customWidth="1"/>
    <col min="1027" max="1027" width="7.81640625" style="45" customWidth="1"/>
    <col min="1028" max="1028" width="18" style="45" customWidth="1"/>
    <col min="1029" max="1029" width="8" style="45" customWidth="1"/>
    <col min="1030" max="1030" width="15.26953125" style="45" customWidth="1"/>
    <col min="1031" max="1035" width="11.7265625" style="45" customWidth="1"/>
    <col min="1036" max="1036" width="10" style="45" customWidth="1"/>
    <col min="1037" max="1038" width="11.7265625" style="45" customWidth="1"/>
    <col min="1039" max="1039" width="10" style="45" customWidth="1"/>
    <col min="1040" max="1280" width="9.1796875" style="45"/>
    <col min="1281" max="1281" width="4" style="45" customWidth="1"/>
    <col min="1282" max="1282" width="6.26953125" style="45" customWidth="1"/>
    <col min="1283" max="1283" width="7.81640625" style="45" customWidth="1"/>
    <col min="1284" max="1284" width="18" style="45" customWidth="1"/>
    <col min="1285" max="1285" width="8" style="45" customWidth="1"/>
    <col min="1286" max="1286" width="15.26953125" style="45" customWidth="1"/>
    <col min="1287" max="1291" width="11.7265625" style="45" customWidth="1"/>
    <col min="1292" max="1292" width="10" style="45" customWidth="1"/>
    <col min="1293" max="1294" width="11.7265625" style="45" customWidth="1"/>
    <col min="1295" max="1295" width="10" style="45" customWidth="1"/>
    <col min="1296" max="1536" width="9.1796875" style="45"/>
    <col min="1537" max="1537" width="4" style="45" customWidth="1"/>
    <col min="1538" max="1538" width="6.26953125" style="45" customWidth="1"/>
    <col min="1539" max="1539" width="7.81640625" style="45" customWidth="1"/>
    <col min="1540" max="1540" width="18" style="45" customWidth="1"/>
    <col min="1541" max="1541" width="8" style="45" customWidth="1"/>
    <col min="1542" max="1542" width="15.26953125" style="45" customWidth="1"/>
    <col min="1543" max="1547" width="11.7265625" style="45" customWidth="1"/>
    <col min="1548" max="1548" width="10" style="45" customWidth="1"/>
    <col min="1549" max="1550" width="11.7265625" style="45" customWidth="1"/>
    <col min="1551" max="1551" width="10" style="45" customWidth="1"/>
    <col min="1552" max="1792" width="9.1796875" style="45"/>
    <col min="1793" max="1793" width="4" style="45" customWidth="1"/>
    <col min="1794" max="1794" width="6.26953125" style="45" customWidth="1"/>
    <col min="1795" max="1795" width="7.81640625" style="45" customWidth="1"/>
    <col min="1796" max="1796" width="18" style="45" customWidth="1"/>
    <col min="1797" max="1797" width="8" style="45" customWidth="1"/>
    <col min="1798" max="1798" width="15.26953125" style="45" customWidth="1"/>
    <col min="1799" max="1803" width="11.7265625" style="45" customWidth="1"/>
    <col min="1804" max="1804" width="10" style="45" customWidth="1"/>
    <col min="1805" max="1806" width="11.7265625" style="45" customWidth="1"/>
    <col min="1807" max="1807" width="10" style="45" customWidth="1"/>
    <col min="1808" max="2048" width="9.1796875" style="45"/>
    <col min="2049" max="2049" width="4" style="45" customWidth="1"/>
    <col min="2050" max="2050" width="6.26953125" style="45" customWidth="1"/>
    <col min="2051" max="2051" width="7.81640625" style="45" customWidth="1"/>
    <col min="2052" max="2052" width="18" style="45" customWidth="1"/>
    <col min="2053" max="2053" width="8" style="45" customWidth="1"/>
    <col min="2054" max="2054" width="15.26953125" style="45" customWidth="1"/>
    <col min="2055" max="2059" width="11.7265625" style="45" customWidth="1"/>
    <col min="2060" max="2060" width="10" style="45" customWidth="1"/>
    <col min="2061" max="2062" width="11.7265625" style="45" customWidth="1"/>
    <col min="2063" max="2063" width="10" style="45" customWidth="1"/>
    <col min="2064" max="2304" width="9.1796875" style="45"/>
    <col min="2305" max="2305" width="4" style="45" customWidth="1"/>
    <col min="2306" max="2306" width="6.26953125" style="45" customWidth="1"/>
    <col min="2307" max="2307" width="7.81640625" style="45" customWidth="1"/>
    <col min="2308" max="2308" width="18" style="45" customWidth="1"/>
    <col min="2309" max="2309" width="8" style="45" customWidth="1"/>
    <col min="2310" max="2310" width="15.26953125" style="45" customWidth="1"/>
    <col min="2311" max="2315" width="11.7265625" style="45" customWidth="1"/>
    <col min="2316" max="2316" width="10" style="45" customWidth="1"/>
    <col min="2317" max="2318" width="11.7265625" style="45" customWidth="1"/>
    <col min="2319" max="2319" width="10" style="45" customWidth="1"/>
    <col min="2320" max="2560" width="9.1796875" style="45"/>
    <col min="2561" max="2561" width="4" style="45" customWidth="1"/>
    <col min="2562" max="2562" width="6.26953125" style="45" customWidth="1"/>
    <col min="2563" max="2563" width="7.81640625" style="45" customWidth="1"/>
    <col min="2564" max="2564" width="18" style="45" customWidth="1"/>
    <col min="2565" max="2565" width="8" style="45" customWidth="1"/>
    <col min="2566" max="2566" width="15.26953125" style="45" customWidth="1"/>
    <col min="2567" max="2571" width="11.7265625" style="45" customWidth="1"/>
    <col min="2572" max="2572" width="10" style="45" customWidth="1"/>
    <col min="2573" max="2574" width="11.7265625" style="45" customWidth="1"/>
    <col min="2575" max="2575" width="10" style="45" customWidth="1"/>
    <col min="2576" max="2816" width="9.1796875" style="45"/>
    <col min="2817" max="2817" width="4" style="45" customWidth="1"/>
    <col min="2818" max="2818" width="6.26953125" style="45" customWidth="1"/>
    <col min="2819" max="2819" width="7.81640625" style="45" customWidth="1"/>
    <col min="2820" max="2820" width="18" style="45" customWidth="1"/>
    <col min="2821" max="2821" width="8" style="45" customWidth="1"/>
    <col min="2822" max="2822" width="15.26953125" style="45" customWidth="1"/>
    <col min="2823" max="2827" width="11.7265625" style="45" customWidth="1"/>
    <col min="2828" max="2828" width="10" style="45" customWidth="1"/>
    <col min="2829" max="2830" width="11.7265625" style="45" customWidth="1"/>
    <col min="2831" max="2831" width="10" style="45" customWidth="1"/>
    <col min="2832" max="3072" width="9.1796875" style="45"/>
    <col min="3073" max="3073" width="4" style="45" customWidth="1"/>
    <col min="3074" max="3074" width="6.26953125" style="45" customWidth="1"/>
    <col min="3075" max="3075" width="7.81640625" style="45" customWidth="1"/>
    <col min="3076" max="3076" width="18" style="45" customWidth="1"/>
    <col min="3077" max="3077" width="8" style="45" customWidth="1"/>
    <col min="3078" max="3078" width="15.26953125" style="45" customWidth="1"/>
    <col min="3079" max="3083" width="11.7265625" style="45" customWidth="1"/>
    <col min="3084" max="3084" width="10" style="45" customWidth="1"/>
    <col min="3085" max="3086" width="11.7265625" style="45" customWidth="1"/>
    <col min="3087" max="3087" width="10" style="45" customWidth="1"/>
    <col min="3088" max="3328" width="9.1796875" style="45"/>
    <col min="3329" max="3329" width="4" style="45" customWidth="1"/>
    <col min="3330" max="3330" width="6.26953125" style="45" customWidth="1"/>
    <col min="3331" max="3331" width="7.81640625" style="45" customWidth="1"/>
    <col min="3332" max="3332" width="18" style="45" customWidth="1"/>
    <col min="3333" max="3333" width="8" style="45" customWidth="1"/>
    <col min="3334" max="3334" width="15.26953125" style="45" customWidth="1"/>
    <col min="3335" max="3339" width="11.7265625" style="45" customWidth="1"/>
    <col min="3340" max="3340" width="10" style="45" customWidth="1"/>
    <col min="3341" max="3342" width="11.7265625" style="45" customWidth="1"/>
    <col min="3343" max="3343" width="10" style="45" customWidth="1"/>
    <col min="3344" max="3584" width="9.1796875" style="45"/>
    <col min="3585" max="3585" width="4" style="45" customWidth="1"/>
    <col min="3586" max="3586" width="6.26953125" style="45" customWidth="1"/>
    <col min="3587" max="3587" width="7.81640625" style="45" customWidth="1"/>
    <col min="3588" max="3588" width="18" style="45" customWidth="1"/>
    <col min="3589" max="3589" width="8" style="45" customWidth="1"/>
    <col min="3590" max="3590" width="15.26953125" style="45" customWidth="1"/>
    <col min="3591" max="3595" width="11.7265625" style="45" customWidth="1"/>
    <col min="3596" max="3596" width="10" style="45" customWidth="1"/>
    <col min="3597" max="3598" width="11.7265625" style="45" customWidth="1"/>
    <col min="3599" max="3599" width="10" style="45" customWidth="1"/>
    <col min="3600" max="3840" width="9.1796875" style="45"/>
    <col min="3841" max="3841" width="4" style="45" customWidth="1"/>
    <col min="3842" max="3842" width="6.26953125" style="45" customWidth="1"/>
    <col min="3843" max="3843" width="7.81640625" style="45" customWidth="1"/>
    <col min="3844" max="3844" width="18" style="45" customWidth="1"/>
    <col min="3845" max="3845" width="8" style="45" customWidth="1"/>
    <col min="3846" max="3846" width="15.26953125" style="45" customWidth="1"/>
    <col min="3847" max="3851" width="11.7265625" style="45" customWidth="1"/>
    <col min="3852" max="3852" width="10" style="45" customWidth="1"/>
    <col min="3853" max="3854" width="11.7265625" style="45" customWidth="1"/>
    <col min="3855" max="3855" width="10" style="45" customWidth="1"/>
    <col min="3856" max="4096" width="9.1796875" style="45"/>
    <col min="4097" max="4097" width="4" style="45" customWidth="1"/>
    <col min="4098" max="4098" width="6.26953125" style="45" customWidth="1"/>
    <col min="4099" max="4099" width="7.81640625" style="45" customWidth="1"/>
    <col min="4100" max="4100" width="18" style="45" customWidth="1"/>
    <col min="4101" max="4101" width="8" style="45" customWidth="1"/>
    <col min="4102" max="4102" width="15.26953125" style="45" customWidth="1"/>
    <col min="4103" max="4107" width="11.7265625" style="45" customWidth="1"/>
    <col min="4108" max="4108" width="10" style="45" customWidth="1"/>
    <col min="4109" max="4110" width="11.7265625" style="45" customWidth="1"/>
    <col min="4111" max="4111" width="10" style="45" customWidth="1"/>
    <col min="4112" max="4352" width="9.1796875" style="45"/>
    <col min="4353" max="4353" width="4" style="45" customWidth="1"/>
    <col min="4354" max="4354" width="6.26953125" style="45" customWidth="1"/>
    <col min="4355" max="4355" width="7.81640625" style="45" customWidth="1"/>
    <col min="4356" max="4356" width="18" style="45" customWidth="1"/>
    <col min="4357" max="4357" width="8" style="45" customWidth="1"/>
    <col min="4358" max="4358" width="15.26953125" style="45" customWidth="1"/>
    <col min="4359" max="4363" width="11.7265625" style="45" customWidth="1"/>
    <col min="4364" max="4364" width="10" style="45" customWidth="1"/>
    <col min="4365" max="4366" width="11.7265625" style="45" customWidth="1"/>
    <col min="4367" max="4367" width="10" style="45" customWidth="1"/>
    <col min="4368" max="4608" width="9.1796875" style="45"/>
    <col min="4609" max="4609" width="4" style="45" customWidth="1"/>
    <col min="4610" max="4610" width="6.26953125" style="45" customWidth="1"/>
    <col min="4611" max="4611" width="7.81640625" style="45" customWidth="1"/>
    <col min="4612" max="4612" width="18" style="45" customWidth="1"/>
    <col min="4613" max="4613" width="8" style="45" customWidth="1"/>
    <col min="4614" max="4614" width="15.26953125" style="45" customWidth="1"/>
    <col min="4615" max="4619" width="11.7265625" style="45" customWidth="1"/>
    <col min="4620" max="4620" width="10" style="45" customWidth="1"/>
    <col min="4621" max="4622" width="11.7265625" style="45" customWidth="1"/>
    <col min="4623" max="4623" width="10" style="45" customWidth="1"/>
    <col min="4624" max="4864" width="9.1796875" style="45"/>
    <col min="4865" max="4865" width="4" style="45" customWidth="1"/>
    <col min="4866" max="4866" width="6.26953125" style="45" customWidth="1"/>
    <col min="4867" max="4867" width="7.81640625" style="45" customWidth="1"/>
    <col min="4868" max="4868" width="18" style="45" customWidth="1"/>
    <col min="4869" max="4869" width="8" style="45" customWidth="1"/>
    <col min="4870" max="4870" width="15.26953125" style="45" customWidth="1"/>
    <col min="4871" max="4875" width="11.7265625" style="45" customWidth="1"/>
    <col min="4876" max="4876" width="10" style="45" customWidth="1"/>
    <col min="4877" max="4878" width="11.7265625" style="45" customWidth="1"/>
    <col min="4879" max="4879" width="10" style="45" customWidth="1"/>
    <col min="4880" max="5120" width="9.1796875" style="45"/>
    <col min="5121" max="5121" width="4" style="45" customWidth="1"/>
    <col min="5122" max="5122" width="6.26953125" style="45" customWidth="1"/>
    <col min="5123" max="5123" width="7.81640625" style="45" customWidth="1"/>
    <col min="5124" max="5124" width="18" style="45" customWidth="1"/>
    <col min="5125" max="5125" width="8" style="45" customWidth="1"/>
    <col min="5126" max="5126" width="15.26953125" style="45" customWidth="1"/>
    <col min="5127" max="5131" width="11.7265625" style="45" customWidth="1"/>
    <col min="5132" max="5132" width="10" style="45" customWidth="1"/>
    <col min="5133" max="5134" width="11.7265625" style="45" customWidth="1"/>
    <col min="5135" max="5135" width="10" style="45" customWidth="1"/>
    <col min="5136" max="5376" width="9.1796875" style="45"/>
    <col min="5377" max="5377" width="4" style="45" customWidth="1"/>
    <col min="5378" max="5378" width="6.26953125" style="45" customWidth="1"/>
    <col min="5379" max="5379" width="7.81640625" style="45" customWidth="1"/>
    <col min="5380" max="5380" width="18" style="45" customWidth="1"/>
    <col min="5381" max="5381" width="8" style="45" customWidth="1"/>
    <col min="5382" max="5382" width="15.26953125" style="45" customWidth="1"/>
    <col min="5383" max="5387" width="11.7265625" style="45" customWidth="1"/>
    <col min="5388" max="5388" width="10" style="45" customWidth="1"/>
    <col min="5389" max="5390" width="11.7265625" style="45" customWidth="1"/>
    <col min="5391" max="5391" width="10" style="45" customWidth="1"/>
    <col min="5392" max="5632" width="9.1796875" style="45"/>
    <col min="5633" max="5633" width="4" style="45" customWidth="1"/>
    <col min="5634" max="5634" width="6.26953125" style="45" customWidth="1"/>
    <col min="5635" max="5635" width="7.81640625" style="45" customWidth="1"/>
    <col min="5636" max="5636" width="18" style="45" customWidth="1"/>
    <col min="5637" max="5637" width="8" style="45" customWidth="1"/>
    <col min="5638" max="5638" width="15.26953125" style="45" customWidth="1"/>
    <col min="5639" max="5643" width="11.7265625" style="45" customWidth="1"/>
    <col min="5644" max="5644" width="10" style="45" customWidth="1"/>
    <col min="5645" max="5646" width="11.7265625" style="45" customWidth="1"/>
    <col min="5647" max="5647" width="10" style="45" customWidth="1"/>
    <col min="5648" max="5888" width="9.1796875" style="45"/>
    <col min="5889" max="5889" width="4" style="45" customWidth="1"/>
    <col min="5890" max="5890" width="6.26953125" style="45" customWidth="1"/>
    <col min="5891" max="5891" width="7.81640625" style="45" customWidth="1"/>
    <col min="5892" max="5892" width="18" style="45" customWidth="1"/>
    <col min="5893" max="5893" width="8" style="45" customWidth="1"/>
    <col min="5894" max="5894" width="15.26953125" style="45" customWidth="1"/>
    <col min="5895" max="5899" width="11.7265625" style="45" customWidth="1"/>
    <col min="5900" max="5900" width="10" style="45" customWidth="1"/>
    <col min="5901" max="5902" width="11.7265625" style="45" customWidth="1"/>
    <col min="5903" max="5903" width="10" style="45" customWidth="1"/>
    <col min="5904" max="6144" width="9.1796875" style="45"/>
    <col min="6145" max="6145" width="4" style="45" customWidth="1"/>
    <col min="6146" max="6146" width="6.26953125" style="45" customWidth="1"/>
    <col min="6147" max="6147" width="7.81640625" style="45" customWidth="1"/>
    <col min="6148" max="6148" width="18" style="45" customWidth="1"/>
    <col min="6149" max="6149" width="8" style="45" customWidth="1"/>
    <col min="6150" max="6150" width="15.26953125" style="45" customWidth="1"/>
    <col min="6151" max="6155" width="11.7265625" style="45" customWidth="1"/>
    <col min="6156" max="6156" width="10" style="45" customWidth="1"/>
    <col min="6157" max="6158" width="11.7265625" style="45" customWidth="1"/>
    <col min="6159" max="6159" width="10" style="45" customWidth="1"/>
    <col min="6160" max="6400" width="9.1796875" style="45"/>
    <col min="6401" max="6401" width="4" style="45" customWidth="1"/>
    <col min="6402" max="6402" width="6.26953125" style="45" customWidth="1"/>
    <col min="6403" max="6403" width="7.81640625" style="45" customWidth="1"/>
    <col min="6404" max="6404" width="18" style="45" customWidth="1"/>
    <col min="6405" max="6405" width="8" style="45" customWidth="1"/>
    <col min="6406" max="6406" width="15.26953125" style="45" customWidth="1"/>
    <col min="6407" max="6411" width="11.7265625" style="45" customWidth="1"/>
    <col min="6412" max="6412" width="10" style="45" customWidth="1"/>
    <col min="6413" max="6414" width="11.7265625" style="45" customWidth="1"/>
    <col min="6415" max="6415" width="10" style="45" customWidth="1"/>
    <col min="6416" max="6656" width="9.1796875" style="45"/>
    <col min="6657" max="6657" width="4" style="45" customWidth="1"/>
    <col min="6658" max="6658" width="6.26953125" style="45" customWidth="1"/>
    <col min="6659" max="6659" width="7.81640625" style="45" customWidth="1"/>
    <col min="6660" max="6660" width="18" style="45" customWidth="1"/>
    <col min="6661" max="6661" width="8" style="45" customWidth="1"/>
    <col min="6662" max="6662" width="15.26953125" style="45" customWidth="1"/>
    <col min="6663" max="6667" width="11.7265625" style="45" customWidth="1"/>
    <col min="6668" max="6668" width="10" style="45" customWidth="1"/>
    <col min="6669" max="6670" width="11.7265625" style="45" customWidth="1"/>
    <col min="6671" max="6671" width="10" style="45" customWidth="1"/>
    <col min="6672" max="6912" width="9.1796875" style="45"/>
    <col min="6913" max="6913" width="4" style="45" customWidth="1"/>
    <col min="6914" max="6914" width="6.26953125" style="45" customWidth="1"/>
    <col min="6915" max="6915" width="7.81640625" style="45" customWidth="1"/>
    <col min="6916" max="6916" width="18" style="45" customWidth="1"/>
    <col min="6917" max="6917" width="8" style="45" customWidth="1"/>
    <col min="6918" max="6918" width="15.26953125" style="45" customWidth="1"/>
    <col min="6919" max="6923" width="11.7265625" style="45" customWidth="1"/>
    <col min="6924" max="6924" width="10" style="45" customWidth="1"/>
    <col min="6925" max="6926" width="11.7265625" style="45" customWidth="1"/>
    <col min="6927" max="6927" width="10" style="45" customWidth="1"/>
    <col min="6928" max="7168" width="9.1796875" style="45"/>
    <col min="7169" max="7169" width="4" style="45" customWidth="1"/>
    <col min="7170" max="7170" width="6.26953125" style="45" customWidth="1"/>
    <col min="7171" max="7171" width="7.81640625" style="45" customWidth="1"/>
    <col min="7172" max="7172" width="18" style="45" customWidth="1"/>
    <col min="7173" max="7173" width="8" style="45" customWidth="1"/>
    <col min="7174" max="7174" width="15.26953125" style="45" customWidth="1"/>
    <col min="7175" max="7179" width="11.7265625" style="45" customWidth="1"/>
    <col min="7180" max="7180" width="10" style="45" customWidth="1"/>
    <col min="7181" max="7182" width="11.7265625" style="45" customWidth="1"/>
    <col min="7183" max="7183" width="10" style="45" customWidth="1"/>
    <col min="7184" max="7424" width="9.1796875" style="45"/>
    <col min="7425" max="7425" width="4" style="45" customWidth="1"/>
    <col min="7426" max="7426" width="6.26953125" style="45" customWidth="1"/>
    <col min="7427" max="7427" width="7.81640625" style="45" customWidth="1"/>
    <col min="7428" max="7428" width="18" style="45" customWidth="1"/>
    <col min="7429" max="7429" width="8" style="45" customWidth="1"/>
    <col min="7430" max="7430" width="15.26953125" style="45" customWidth="1"/>
    <col min="7431" max="7435" width="11.7265625" style="45" customWidth="1"/>
    <col min="7436" max="7436" width="10" style="45" customWidth="1"/>
    <col min="7437" max="7438" width="11.7265625" style="45" customWidth="1"/>
    <col min="7439" max="7439" width="10" style="45" customWidth="1"/>
    <col min="7440" max="7680" width="9.1796875" style="45"/>
    <col min="7681" max="7681" width="4" style="45" customWidth="1"/>
    <col min="7682" max="7682" width="6.26953125" style="45" customWidth="1"/>
    <col min="7683" max="7683" width="7.81640625" style="45" customWidth="1"/>
    <col min="7684" max="7684" width="18" style="45" customWidth="1"/>
    <col min="7685" max="7685" width="8" style="45" customWidth="1"/>
    <col min="7686" max="7686" width="15.26953125" style="45" customWidth="1"/>
    <col min="7687" max="7691" width="11.7265625" style="45" customWidth="1"/>
    <col min="7692" max="7692" width="10" style="45" customWidth="1"/>
    <col min="7693" max="7694" width="11.7265625" style="45" customWidth="1"/>
    <col min="7695" max="7695" width="10" style="45" customWidth="1"/>
    <col min="7696" max="7936" width="9.1796875" style="45"/>
    <col min="7937" max="7937" width="4" style="45" customWidth="1"/>
    <col min="7938" max="7938" width="6.26953125" style="45" customWidth="1"/>
    <col min="7939" max="7939" width="7.81640625" style="45" customWidth="1"/>
    <col min="7940" max="7940" width="18" style="45" customWidth="1"/>
    <col min="7941" max="7941" width="8" style="45" customWidth="1"/>
    <col min="7942" max="7942" width="15.26953125" style="45" customWidth="1"/>
    <col min="7943" max="7947" width="11.7265625" style="45" customWidth="1"/>
    <col min="7948" max="7948" width="10" style="45" customWidth="1"/>
    <col min="7949" max="7950" width="11.7265625" style="45" customWidth="1"/>
    <col min="7951" max="7951" width="10" style="45" customWidth="1"/>
    <col min="7952" max="8192" width="9.1796875" style="45"/>
    <col min="8193" max="8193" width="4" style="45" customWidth="1"/>
    <col min="8194" max="8194" width="6.26953125" style="45" customWidth="1"/>
    <col min="8195" max="8195" width="7.81640625" style="45" customWidth="1"/>
    <col min="8196" max="8196" width="18" style="45" customWidth="1"/>
    <col min="8197" max="8197" width="8" style="45" customWidth="1"/>
    <col min="8198" max="8198" width="15.26953125" style="45" customWidth="1"/>
    <col min="8199" max="8203" width="11.7265625" style="45" customWidth="1"/>
    <col min="8204" max="8204" width="10" style="45" customWidth="1"/>
    <col min="8205" max="8206" width="11.7265625" style="45" customWidth="1"/>
    <col min="8207" max="8207" width="10" style="45" customWidth="1"/>
    <col min="8208" max="8448" width="9.1796875" style="45"/>
    <col min="8449" max="8449" width="4" style="45" customWidth="1"/>
    <col min="8450" max="8450" width="6.26953125" style="45" customWidth="1"/>
    <col min="8451" max="8451" width="7.81640625" style="45" customWidth="1"/>
    <col min="8452" max="8452" width="18" style="45" customWidth="1"/>
    <col min="8453" max="8453" width="8" style="45" customWidth="1"/>
    <col min="8454" max="8454" width="15.26953125" style="45" customWidth="1"/>
    <col min="8455" max="8459" width="11.7265625" style="45" customWidth="1"/>
    <col min="8460" max="8460" width="10" style="45" customWidth="1"/>
    <col min="8461" max="8462" width="11.7265625" style="45" customWidth="1"/>
    <col min="8463" max="8463" width="10" style="45" customWidth="1"/>
    <col min="8464" max="8704" width="9.1796875" style="45"/>
    <col min="8705" max="8705" width="4" style="45" customWidth="1"/>
    <col min="8706" max="8706" width="6.26953125" style="45" customWidth="1"/>
    <col min="8707" max="8707" width="7.81640625" style="45" customWidth="1"/>
    <col min="8708" max="8708" width="18" style="45" customWidth="1"/>
    <col min="8709" max="8709" width="8" style="45" customWidth="1"/>
    <col min="8710" max="8710" width="15.26953125" style="45" customWidth="1"/>
    <col min="8711" max="8715" width="11.7265625" style="45" customWidth="1"/>
    <col min="8716" max="8716" width="10" style="45" customWidth="1"/>
    <col min="8717" max="8718" width="11.7265625" style="45" customWidth="1"/>
    <col min="8719" max="8719" width="10" style="45" customWidth="1"/>
    <col min="8720" max="8960" width="9.1796875" style="45"/>
    <col min="8961" max="8961" width="4" style="45" customWidth="1"/>
    <col min="8962" max="8962" width="6.26953125" style="45" customWidth="1"/>
    <col min="8963" max="8963" width="7.81640625" style="45" customWidth="1"/>
    <col min="8964" max="8964" width="18" style="45" customWidth="1"/>
    <col min="8965" max="8965" width="8" style="45" customWidth="1"/>
    <col min="8966" max="8966" width="15.26953125" style="45" customWidth="1"/>
    <col min="8967" max="8971" width="11.7265625" style="45" customWidth="1"/>
    <col min="8972" max="8972" width="10" style="45" customWidth="1"/>
    <col min="8973" max="8974" width="11.7265625" style="45" customWidth="1"/>
    <col min="8975" max="8975" width="10" style="45" customWidth="1"/>
    <col min="8976" max="9216" width="9.1796875" style="45"/>
    <col min="9217" max="9217" width="4" style="45" customWidth="1"/>
    <col min="9218" max="9218" width="6.26953125" style="45" customWidth="1"/>
    <col min="9219" max="9219" width="7.81640625" style="45" customWidth="1"/>
    <col min="9220" max="9220" width="18" style="45" customWidth="1"/>
    <col min="9221" max="9221" width="8" style="45" customWidth="1"/>
    <col min="9222" max="9222" width="15.26953125" style="45" customWidth="1"/>
    <col min="9223" max="9227" width="11.7265625" style="45" customWidth="1"/>
    <col min="9228" max="9228" width="10" style="45" customWidth="1"/>
    <col min="9229" max="9230" width="11.7265625" style="45" customWidth="1"/>
    <col min="9231" max="9231" width="10" style="45" customWidth="1"/>
    <col min="9232" max="9472" width="9.1796875" style="45"/>
    <col min="9473" max="9473" width="4" style="45" customWidth="1"/>
    <col min="9474" max="9474" width="6.26953125" style="45" customWidth="1"/>
    <col min="9475" max="9475" width="7.81640625" style="45" customWidth="1"/>
    <col min="9476" max="9476" width="18" style="45" customWidth="1"/>
    <col min="9477" max="9477" width="8" style="45" customWidth="1"/>
    <col min="9478" max="9478" width="15.26953125" style="45" customWidth="1"/>
    <col min="9479" max="9483" width="11.7265625" style="45" customWidth="1"/>
    <col min="9484" max="9484" width="10" style="45" customWidth="1"/>
    <col min="9485" max="9486" width="11.7265625" style="45" customWidth="1"/>
    <col min="9487" max="9487" width="10" style="45" customWidth="1"/>
    <col min="9488" max="9728" width="9.1796875" style="45"/>
    <col min="9729" max="9729" width="4" style="45" customWidth="1"/>
    <col min="9730" max="9730" width="6.26953125" style="45" customWidth="1"/>
    <col min="9731" max="9731" width="7.81640625" style="45" customWidth="1"/>
    <col min="9732" max="9732" width="18" style="45" customWidth="1"/>
    <col min="9733" max="9733" width="8" style="45" customWidth="1"/>
    <col min="9734" max="9734" width="15.26953125" style="45" customWidth="1"/>
    <col min="9735" max="9739" width="11.7265625" style="45" customWidth="1"/>
    <col min="9740" max="9740" width="10" style="45" customWidth="1"/>
    <col min="9741" max="9742" width="11.7265625" style="45" customWidth="1"/>
    <col min="9743" max="9743" width="10" style="45" customWidth="1"/>
    <col min="9744" max="9984" width="9.1796875" style="45"/>
    <col min="9985" max="9985" width="4" style="45" customWidth="1"/>
    <col min="9986" max="9986" width="6.26953125" style="45" customWidth="1"/>
    <col min="9987" max="9987" width="7.81640625" style="45" customWidth="1"/>
    <col min="9988" max="9988" width="18" style="45" customWidth="1"/>
    <col min="9989" max="9989" width="8" style="45" customWidth="1"/>
    <col min="9990" max="9990" width="15.26953125" style="45" customWidth="1"/>
    <col min="9991" max="9995" width="11.7265625" style="45" customWidth="1"/>
    <col min="9996" max="9996" width="10" style="45" customWidth="1"/>
    <col min="9997" max="9998" width="11.7265625" style="45" customWidth="1"/>
    <col min="9999" max="9999" width="10" style="45" customWidth="1"/>
    <col min="10000" max="10240" width="9.1796875" style="45"/>
    <col min="10241" max="10241" width="4" style="45" customWidth="1"/>
    <col min="10242" max="10242" width="6.26953125" style="45" customWidth="1"/>
    <col min="10243" max="10243" width="7.81640625" style="45" customWidth="1"/>
    <col min="10244" max="10244" width="18" style="45" customWidth="1"/>
    <col min="10245" max="10245" width="8" style="45" customWidth="1"/>
    <col min="10246" max="10246" width="15.26953125" style="45" customWidth="1"/>
    <col min="10247" max="10251" width="11.7265625" style="45" customWidth="1"/>
    <col min="10252" max="10252" width="10" style="45" customWidth="1"/>
    <col min="10253" max="10254" width="11.7265625" style="45" customWidth="1"/>
    <col min="10255" max="10255" width="10" style="45" customWidth="1"/>
    <col min="10256" max="10496" width="9.1796875" style="45"/>
    <col min="10497" max="10497" width="4" style="45" customWidth="1"/>
    <col min="10498" max="10498" width="6.26953125" style="45" customWidth="1"/>
    <col min="10499" max="10499" width="7.81640625" style="45" customWidth="1"/>
    <col min="10500" max="10500" width="18" style="45" customWidth="1"/>
    <col min="10501" max="10501" width="8" style="45" customWidth="1"/>
    <col min="10502" max="10502" width="15.26953125" style="45" customWidth="1"/>
    <col min="10503" max="10507" width="11.7265625" style="45" customWidth="1"/>
    <col min="10508" max="10508" width="10" style="45" customWidth="1"/>
    <col min="10509" max="10510" width="11.7265625" style="45" customWidth="1"/>
    <col min="10511" max="10511" width="10" style="45" customWidth="1"/>
    <col min="10512" max="10752" width="9.1796875" style="45"/>
    <col min="10753" max="10753" width="4" style="45" customWidth="1"/>
    <col min="10754" max="10754" width="6.26953125" style="45" customWidth="1"/>
    <col min="10755" max="10755" width="7.81640625" style="45" customWidth="1"/>
    <col min="10756" max="10756" width="18" style="45" customWidth="1"/>
    <col min="10757" max="10757" width="8" style="45" customWidth="1"/>
    <col min="10758" max="10758" width="15.26953125" style="45" customWidth="1"/>
    <col min="10759" max="10763" width="11.7265625" style="45" customWidth="1"/>
    <col min="10764" max="10764" width="10" style="45" customWidth="1"/>
    <col min="10765" max="10766" width="11.7265625" style="45" customWidth="1"/>
    <col min="10767" max="10767" width="10" style="45" customWidth="1"/>
    <col min="10768" max="11008" width="9.1796875" style="45"/>
    <col min="11009" max="11009" width="4" style="45" customWidth="1"/>
    <col min="11010" max="11010" width="6.26953125" style="45" customWidth="1"/>
    <col min="11011" max="11011" width="7.81640625" style="45" customWidth="1"/>
    <col min="11012" max="11012" width="18" style="45" customWidth="1"/>
    <col min="11013" max="11013" width="8" style="45" customWidth="1"/>
    <col min="11014" max="11014" width="15.26953125" style="45" customWidth="1"/>
    <col min="11015" max="11019" width="11.7265625" style="45" customWidth="1"/>
    <col min="11020" max="11020" width="10" style="45" customWidth="1"/>
    <col min="11021" max="11022" width="11.7265625" style="45" customWidth="1"/>
    <col min="11023" max="11023" width="10" style="45" customWidth="1"/>
    <col min="11024" max="11264" width="9.1796875" style="45"/>
    <col min="11265" max="11265" width="4" style="45" customWidth="1"/>
    <col min="11266" max="11266" width="6.26953125" style="45" customWidth="1"/>
    <col min="11267" max="11267" width="7.81640625" style="45" customWidth="1"/>
    <col min="11268" max="11268" width="18" style="45" customWidth="1"/>
    <col min="11269" max="11269" width="8" style="45" customWidth="1"/>
    <col min="11270" max="11270" width="15.26953125" style="45" customWidth="1"/>
    <col min="11271" max="11275" width="11.7265625" style="45" customWidth="1"/>
    <col min="11276" max="11276" width="10" style="45" customWidth="1"/>
    <col min="11277" max="11278" width="11.7265625" style="45" customWidth="1"/>
    <col min="11279" max="11279" width="10" style="45" customWidth="1"/>
    <col min="11280" max="11520" width="9.1796875" style="45"/>
    <col min="11521" max="11521" width="4" style="45" customWidth="1"/>
    <col min="11522" max="11522" width="6.26953125" style="45" customWidth="1"/>
    <col min="11523" max="11523" width="7.81640625" style="45" customWidth="1"/>
    <col min="11524" max="11524" width="18" style="45" customWidth="1"/>
    <col min="11525" max="11525" width="8" style="45" customWidth="1"/>
    <col min="11526" max="11526" width="15.26953125" style="45" customWidth="1"/>
    <col min="11527" max="11531" width="11.7265625" style="45" customWidth="1"/>
    <col min="11532" max="11532" width="10" style="45" customWidth="1"/>
    <col min="11533" max="11534" width="11.7265625" style="45" customWidth="1"/>
    <col min="11535" max="11535" width="10" style="45" customWidth="1"/>
    <col min="11536" max="11776" width="9.1796875" style="45"/>
    <col min="11777" max="11777" width="4" style="45" customWidth="1"/>
    <col min="11778" max="11778" width="6.26953125" style="45" customWidth="1"/>
    <col min="11779" max="11779" width="7.81640625" style="45" customWidth="1"/>
    <col min="11780" max="11780" width="18" style="45" customWidth="1"/>
    <col min="11781" max="11781" width="8" style="45" customWidth="1"/>
    <col min="11782" max="11782" width="15.26953125" style="45" customWidth="1"/>
    <col min="11783" max="11787" width="11.7265625" style="45" customWidth="1"/>
    <col min="11788" max="11788" width="10" style="45" customWidth="1"/>
    <col min="11789" max="11790" width="11.7265625" style="45" customWidth="1"/>
    <col min="11791" max="11791" width="10" style="45" customWidth="1"/>
    <col min="11792" max="12032" width="9.1796875" style="45"/>
    <col min="12033" max="12033" width="4" style="45" customWidth="1"/>
    <col min="12034" max="12034" width="6.26953125" style="45" customWidth="1"/>
    <col min="12035" max="12035" width="7.81640625" style="45" customWidth="1"/>
    <col min="12036" max="12036" width="18" style="45" customWidth="1"/>
    <col min="12037" max="12037" width="8" style="45" customWidth="1"/>
    <col min="12038" max="12038" width="15.26953125" style="45" customWidth="1"/>
    <col min="12039" max="12043" width="11.7265625" style="45" customWidth="1"/>
    <col min="12044" max="12044" width="10" style="45" customWidth="1"/>
    <col min="12045" max="12046" width="11.7265625" style="45" customWidth="1"/>
    <col min="12047" max="12047" width="10" style="45" customWidth="1"/>
    <col min="12048" max="12288" width="9.1796875" style="45"/>
    <col min="12289" max="12289" width="4" style="45" customWidth="1"/>
    <col min="12290" max="12290" width="6.26953125" style="45" customWidth="1"/>
    <col min="12291" max="12291" width="7.81640625" style="45" customWidth="1"/>
    <col min="12292" max="12292" width="18" style="45" customWidth="1"/>
    <col min="12293" max="12293" width="8" style="45" customWidth="1"/>
    <col min="12294" max="12294" width="15.26953125" style="45" customWidth="1"/>
    <col min="12295" max="12299" width="11.7265625" style="45" customWidth="1"/>
    <col min="12300" max="12300" width="10" style="45" customWidth="1"/>
    <col min="12301" max="12302" width="11.7265625" style="45" customWidth="1"/>
    <col min="12303" max="12303" width="10" style="45" customWidth="1"/>
    <col min="12304" max="12544" width="9.1796875" style="45"/>
    <col min="12545" max="12545" width="4" style="45" customWidth="1"/>
    <col min="12546" max="12546" width="6.26953125" style="45" customWidth="1"/>
    <col min="12547" max="12547" width="7.81640625" style="45" customWidth="1"/>
    <col min="12548" max="12548" width="18" style="45" customWidth="1"/>
    <col min="12549" max="12549" width="8" style="45" customWidth="1"/>
    <col min="12550" max="12550" width="15.26953125" style="45" customWidth="1"/>
    <col min="12551" max="12555" width="11.7265625" style="45" customWidth="1"/>
    <col min="12556" max="12556" width="10" style="45" customWidth="1"/>
    <col min="12557" max="12558" width="11.7265625" style="45" customWidth="1"/>
    <col min="12559" max="12559" width="10" style="45" customWidth="1"/>
    <col min="12560" max="12800" width="9.1796875" style="45"/>
    <col min="12801" max="12801" width="4" style="45" customWidth="1"/>
    <col min="12802" max="12802" width="6.26953125" style="45" customWidth="1"/>
    <col min="12803" max="12803" width="7.81640625" style="45" customWidth="1"/>
    <col min="12804" max="12804" width="18" style="45" customWidth="1"/>
    <col min="12805" max="12805" width="8" style="45" customWidth="1"/>
    <col min="12806" max="12806" width="15.26953125" style="45" customWidth="1"/>
    <col min="12807" max="12811" width="11.7265625" style="45" customWidth="1"/>
    <col min="12812" max="12812" width="10" style="45" customWidth="1"/>
    <col min="12813" max="12814" width="11.7265625" style="45" customWidth="1"/>
    <col min="12815" max="12815" width="10" style="45" customWidth="1"/>
    <col min="12816" max="13056" width="9.1796875" style="45"/>
    <col min="13057" max="13057" width="4" style="45" customWidth="1"/>
    <col min="13058" max="13058" width="6.26953125" style="45" customWidth="1"/>
    <col min="13059" max="13059" width="7.81640625" style="45" customWidth="1"/>
    <col min="13060" max="13060" width="18" style="45" customWidth="1"/>
    <col min="13061" max="13061" width="8" style="45" customWidth="1"/>
    <col min="13062" max="13062" width="15.26953125" style="45" customWidth="1"/>
    <col min="13063" max="13067" width="11.7265625" style="45" customWidth="1"/>
    <col min="13068" max="13068" width="10" style="45" customWidth="1"/>
    <col min="13069" max="13070" width="11.7265625" style="45" customWidth="1"/>
    <col min="13071" max="13071" width="10" style="45" customWidth="1"/>
    <col min="13072" max="13312" width="9.1796875" style="45"/>
    <col min="13313" max="13313" width="4" style="45" customWidth="1"/>
    <col min="13314" max="13314" width="6.26953125" style="45" customWidth="1"/>
    <col min="13315" max="13315" width="7.81640625" style="45" customWidth="1"/>
    <col min="13316" max="13316" width="18" style="45" customWidth="1"/>
    <col min="13317" max="13317" width="8" style="45" customWidth="1"/>
    <col min="13318" max="13318" width="15.26953125" style="45" customWidth="1"/>
    <col min="13319" max="13323" width="11.7265625" style="45" customWidth="1"/>
    <col min="13324" max="13324" width="10" style="45" customWidth="1"/>
    <col min="13325" max="13326" width="11.7265625" style="45" customWidth="1"/>
    <col min="13327" max="13327" width="10" style="45" customWidth="1"/>
    <col min="13328" max="13568" width="9.1796875" style="45"/>
    <col min="13569" max="13569" width="4" style="45" customWidth="1"/>
    <col min="13570" max="13570" width="6.26953125" style="45" customWidth="1"/>
    <col min="13571" max="13571" width="7.81640625" style="45" customWidth="1"/>
    <col min="13572" max="13572" width="18" style="45" customWidth="1"/>
    <col min="13573" max="13573" width="8" style="45" customWidth="1"/>
    <col min="13574" max="13574" width="15.26953125" style="45" customWidth="1"/>
    <col min="13575" max="13579" width="11.7265625" style="45" customWidth="1"/>
    <col min="13580" max="13580" width="10" style="45" customWidth="1"/>
    <col min="13581" max="13582" width="11.7265625" style="45" customWidth="1"/>
    <col min="13583" max="13583" width="10" style="45" customWidth="1"/>
    <col min="13584" max="13824" width="9.1796875" style="45"/>
    <col min="13825" max="13825" width="4" style="45" customWidth="1"/>
    <col min="13826" max="13826" width="6.26953125" style="45" customWidth="1"/>
    <col min="13827" max="13827" width="7.81640625" style="45" customWidth="1"/>
    <col min="13828" max="13828" width="18" style="45" customWidth="1"/>
    <col min="13829" max="13829" width="8" style="45" customWidth="1"/>
    <col min="13830" max="13830" width="15.26953125" style="45" customWidth="1"/>
    <col min="13831" max="13835" width="11.7265625" style="45" customWidth="1"/>
    <col min="13836" max="13836" width="10" style="45" customWidth="1"/>
    <col min="13837" max="13838" width="11.7265625" style="45" customWidth="1"/>
    <col min="13839" max="13839" width="10" style="45" customWidth="1"/>
    <col min="13840" max="14080" width="9.1796875" style="45"/>
    <col min="14081" max="14081" width="4" style="45" customWidth="1"/>
    <col min="14082" max="14082" width="6.26953125" style="45" customWidth="1"/>
    <col min="14083" max="14083" width="7.81640625" style="45" customWidth="1"/>
    <col min="14084" max="14084" width="18" style="45" customWidth="1"/>
    <col min="14085" max="14085" width="8" style="45" customWidth="1"/>
    <col min="14086" max="14086" width="15.26953125" style="45" customWidth="1"/>
    <col min="14087" max="14091" width="11.7265625" style="45" customWidth="1"/>
    <col min="14092" max="14092" width="10" style="45" customWidth="1"/>
    <col min="14093" max="14094" width="11.7265625" style="45" customWidth="1"/>
    <col min="14095" max="14095" width="10" style="45" customWidth="1"/>
    <col min="14096" max="14336" width="9.1796875" style="45"/>
    <col min="14337" max="14337" width="4" style="45" customWidth="1"/>
    <col min="14338" max="14338" width="6.26953125" style="45" customWidth="1"/>
    <col min="14339" max="14339" width="7.81640625" style="45" customWidth="1"/>
    <col min="14340" max="14340" width="18" style="45" customWidth="1"/>
    <col min="14341" max="14341" width="8" style="45" customWidth="1"/>
    <col min="14342" max="14342" width="15.26953125" style="45" customWidth="1"/>
    <col min="14343" max="14347" width="11.7265625" style="45" customWidth="1"/>
    <col min="14348" max="14348" width="10" style="45" customWidth="1"/>
    <col min="14349" max="14350" width="11.7265625" style="45" customWidth="1"/>
    <col min="14351" max="14351" width="10" style="45" customWidth="1"/>
    <col min="14352" max="14592" width="9.1796875" style="45"/>
    <col min="14593" max="14593" width="4" style="45" customWidth="1"/>
    <col min="14594" max="14594" width="6.26953125" style="45" customWidth="1"/>
    <col min="14595" max="14595" width="7.81640625" style="45" customWidth="1"/>
    <col min="14596" max="14596" width="18" style="45" customWidth="1"/>
    <col min="14597" max="14597" width="8" style="45" customWidth="1"/>
    <col min="14598" max="14598" width="15.26953125" style="45" customWidth="1"/>
    <col min="14599" max="14603" width="11.7265625" style="45" customWidth="1"/>
    <col min="14604" max="14604" width="10" style="45" customWidth="1"/>
    <col min="14605" max="14606" width="11.7265625" style="45" customWidth="1"/>
    <col min="14607" max="14607" width="10" style="45" customWidth="1"/>
    <col min="14608" max="14848" width="9.1796875" style="45"/>
    <col min="14849" max="14849" width="4" style="45" customWidth="1"/>
    <col min="14850" max="14850" width="6.26953125" style="45" customWidth="1"/>
    <col min="14851" max="14851" width="7.81640625" style="45" customWidth="1"/>
    <col min="14852" max="14852" width="18" style="45" customWidth="1"/>
    <col min="14853" max="14853" width="8" style="45" customWidth="1"/>
    <col min="14854" max="14854" width="15.26953125" style="45" customWidth="1"/>
    <col min="14855" max="14859" width="11.7265625" style="45" customWidth="1"/>
    <col min="14860" max="14860" width="10" style="45" customWidth="1"/>
    <col min="14861" max="14862" width="11.7265625" style="45" customWidth="1"/>
    <col min="14863" max="14863" width="10" style="45" customWidth="1"/>
    <col min="14864" max="15104" width="9.1796875" style="45"/>
    <col min="15105" max="15105" width="4" style="45" customWidth="1"/>
    <col min="15106" max="15106" width="6.26953125" style="45" customWidth="1"/>
    <col min="15107" max="15107" width="7.81640625" style="45" customWidth="1"/>
    <col min="15108" max="15108" width="18" style="45" customWidth="1"/>
    <col min="15109" max="15109" width="8" style="45" customWidth="1"/>
    <col min="15110" max="15110" width="15.26953125" style="45" customWidth="1"/>
    <col min="15111" max="15115" width="11.7265625" style="45" customWidth="1"/>
    <col min="15116" max="15116" width="10" style="45" customWidth="1"/>
    <col min="15117" max="15118" width="11.7265625" style="45" customWidth="1"/>
    <col min="15119" max="15119" width="10" style="45" customWidth="1"/>
    <col min="15120" max="15360" width="9.1796875" style="45"/>
    <col min="15361" max="15361" width="4" style="45" customWidth="1"/>
    <col min="15362" max="15362" width="6.26953125" style="45" customWidth="1"/>
    <col min="15363" max="15363" width="7.81640625" style="45" customWidth="1"/>
    <col min="15364" max="15364" width="18" style="45" customWidth="1"/>
    <col min="15365" max="15365" width="8" style="45" customWidth="1"/>
    <col min="15366" max="15366" width="15.26953125" style="45" customWidth="1"/>
    <col min="15367" max="15371" width="11.7265625" style="45" customWidth="1"/>
    <col min="15372" max="15372" width="10" style="45" customWidth="1"/>
    <col min="15373" max="15374" width="11.7265625" style="45" customWidth="1"/>
    <col min="15375" max="15375" width="10" style="45" customWidth="1"/>
    <col min="15376" max="15616" width="9.1796875" style="45"/>
    <col min="15617" max="15617" width="4" style="45" customWidth="1"/>
    <col min="15618" max="15618" width="6.26953125" style="45" customWidth="1"/>
    <col min="15619" max="15619" width="7.81640625" style="45" customWidth="1"/>
    <col min="15620" max="15620" width="18" style="45" customWidth="1"/>
    <col min="15621" max="15621" width="8" style="45" customWidth="1"/>
    <col min="15622" max="15622" width="15.26953125" style="45" customWidth="1"/>
    <col min="15623" max="15627" width="11.7265625" style="45" customWidth="1"/>
    <col min="15628" max="15628" width="10" style="45" customWidth="1"/>
    <col min="15629" max="15630" width="11.7265625" style="45" customWidth="1"/>
    <col min="15631" max="15631" width="10" style="45" customWidth="1"/>
    <col min="15632" max="15872" width="9.1796875" style="45"/>
    <col min="15873" max="15873" width="4" style="45" customWidth="1"/>
    <col min="15874" max="15874" width="6.26953125" style="45" customWidth="1"/>
    <col min="15875" max="15875" width="7.81640625" style="45" customWidth="1"/>
    <col min="15876" max="15876" width="18" style="45" customWidth="1"/>
    <col min="15877" max="15877" width="8" style="45" customWidth="1"/>
    <col min="15878" max="15878" width="15.26953125" style="45" customWidth="1"/>
    <col min="15879" max="15883" width="11.7265625" style="45" customWidth="1"/>
    <col min="15884" max="15884" width="10" style="45" customWidth="1"/>
    <col min="15885" max="15886" width="11.7265625" style="45" customWidth="1"/>
    <col min="15887" max="15887" width="10" style="45" customWidth="1"/>
    <col min="15888" max="16128" width="9.1796875" style="45"/>
    <col min="16129" max="16129" width="4" style="45" customWidth="1"/>
    <col min="16130" max="16130" width="6.26953125" style="45" customWidth="1"/>
    <col min="16131" max="16131" width="7.81640625" style="45" customWidth="1"/>
    <col min="16132" max="16132" width="18" style="45" customWidth="1"/>
    <col min="16133" max="16133" width="8" style="45" customWidth="1"/>
    <col min="16134" max="16134" width="15.26953125" style="45" customWidth="1"/>
    <col min="16135" max="16139" width="11.7265625" style="45" customWidth="1"/>
    <col min="16140" max="16140" width="10" style="45" customWidth="1"/>
    <col min="16141" max="16142" width="11.7265625" style="45" customWidth="1"/>
    <col min="16143" max="16143" width="10" style="45" customWidth="1"/>
    <col min="16144" max="16384" width="9.1796875" style="45"/>
  </cols>
  <sheetData>
    <row r="1" spans="1:29" s="35" customFormat="1" ht="30" customHeight="1" x14ac:dyDescent="0.3">
      <c r="A1" s="617"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617"/>
      <c r="C1" s="617"/>
      <c r="D1" s="617"/>
      <c r="E1" s="617"/>
      <c r="F1" s="617"/>
      <c r="G1" s="617"/>
      <c r="H1" s="617"/>
      <c r="I1" s="617"/>
      <c r="J1" s="617"/>
      <c r="K1" s="617"/>
      <c r="L1" s="617"/>
      <c r="M1" s="617"/>
      <c r="N1" s="617"/>
      <c r="O1" s="617"/>
    </row>
    <row r="2" spans="1:29" s="36" customFormat="1" ht="10" x14ac:dyDescent="0.25">
      <c r="A2" s="494" t="s">
        <v>0</v>
      </c>
      <c r="B2" s="494"/>
      <c r="C2" s="494"/>
      <c r="D2" s="494"/>
      <c r="E2" s="494"/>
      <c r="F2" s="494"/>
      <c r="G2" s="494"/>
      <c r="H2" s="494"/>
      <c r="I2" s="494"/>
      <c r="J2" s="494"/>
      <c r="K2" s="494"/>
      <c r="L2" s="494"/>
      <c r="M2" s="494"/>
      <c r="N2" s="494"/>
      <c r="O2" s="494"/>
    </row>
    <row r="3" spans="1:29" s="35" customFormat="1" ht="24" customHeight="1" x14ac:dyDescent="0.25">
      <c r="A3" s="618" t="s">
        <v>261</v>
      </c>
      <c r="B3" s="618"/>
      <c r="C3" s="618"/>
      <c r="D3" s="618"/>
      <c r="E3" s="618"/>
      <c r="F3" s="618"/>
      <c r="G3" s="618"/>
      <c r="H3" s="618"/>
      <c r="I3" s="618"/>
      <c r="J3" s="618"/>
      <c r="K3" s="618"/>
      <c r="L3" s="618"/>
      <c r="M3" s="618"/>
      <c r="N3" s="618"/>
      <c r="O3" s="618"/>
    </row>
    <row r="4" spans="1:29" s="35" customFormat="1" ht="10.5" customHeight="1" x14ac:dyDescent="0.25">
      <c r="A4" s="26"/>
      <c r="B4" s="26"/>
      <c r="C4" s="619"/>
      <c r="D4" s="619"/>
      <c r="E4" s="619"/>
      <c r="F4" s="619"/>
      <c r="G4" s="619"/>
      <c r="H4" s="619"/>
      <c r="I4" s="619"/>
      <c r="J4" s="619"/>
      <c r="K4" s="619"/>
      <c r="L4" s="37"/>
      <c r="M4" s="37"/>
      <c r="N4" s="37"/>
    </row>
    <row r="5" spans="1:29" s="39" customFormat="1" ht="12.5" x14ac:dyDescent="0.25">
      <c r="A5" s="620" t="s">
        <v>1</v>
      </c>
      <c r="B5" s="620"/>
      <c r="C5" s="620"/>
      <c r="D5" s="620"/>
      <c r="E5" s="620" t="s">
        <v>2</v>
      </c>
      <c r="F5" s="620"/>
      <c r="G5" s="620" t="s">
        <v>3</v>
      </c>
      <c r="H5" s="620"/>
      <c r="I5" s="620"/>
      <c r="J5" s="621" t="s">
        <v>4</v>
      </c>
      <c r="K5" s="622"/>
      <c r="L5" s="622"/>
      <c r="M5" s="623"/>
      <c r="N5" s="38" t="s">
        <v>5</v>
      </c>
      <c r="O5" s="38" t="s">
        <v>6</v>
      </c>
    </row>
    <row r="6" spans="1:29" s="39" customFormat="1" ht="13" x14ac:dyDescent="0.25">
      <c r="A6" s="624" t="s">
        <v>41</v>
      </c>
      <c r="B6" s="624"/>
      <c r="C6" s="624"/>
      <c r="D6" s="624"/>
      <c r="E6" s="624" t="s">
        <v>42</v>
      </c>
      <c r="F6" s="624"/>
      <c r="G6" s="624" t="s">
        <v>26</v>
      </c>
      <c r="H6" s="624"/>
      <c r="I6" s="624"/>
      <c r="J6" s="485" t="s">
        <v>43</v>
      </c>
      <c r="K6" s="625"/>
      <c r="L6" s="625"/>
      <c r="M6" s="486"/>
      <c r="N6" s="40" t="s">
        <v>27</v>
      </c>
      <c r="O6" s="40" t="s">
        <v>19</v>
      </c>
    </row>
    <row r="7" spans="1:29" s="43" customFormat="1" ht="12.5" x14ac:dyDescent="0.25">
      <c r="A7" s="41"/>
      <c r="B7" s="41"/>
      <c r="C7" s="41"/>
      <c r="D7" s="41"/>
      <c r="E7" s="41"/>
      <c r="F7" s="42"/>
      <c r="L7" s="41"/>
      <c r="M7" s="41"/>
      <c r="N7" s="41"/>
      <c r="O7" s="41"/>
    </row>
    <row r="8" spans="1:29" s="44" customFormat="1" ht="22.5" customHeight="1" x14ac:dyDescent="0.25">
      <c r="A8" s="346"/>
      <c r="B8" s="346"/>
      <c r="C8" s="346"/>
      <c r="D8" s="346"/>
      <c r="E8" s="346"/>
      <c r="F8" s="346"/>
      <c r="G8" s="346"/>
      <c r="H8" s="346"/>
      <c r="I8" s="346"/>
      <c r="J8" s="346"/>
      <c r="K8" s="346"/>
      <c r="L8" s="346"/>
      <c r="M8" s="346"/>
      <c r="N8" s="346"/>
      <c r="O8" s="346"/>
    </row>
    <row r="9" spans="1:29" ht="15" customHeight="1" thickBot="1" x14ac:dyDescent="0.4">
      <c r="A9" s="338"/>
      <c r="B9" s="338"/>
      <c r="C9" s="338"/>
      <c r="D9" s="338"/>
      <c r="E9" s="338"/>
      <c r="F9" s="338"/>
      <c r="G9" s="338"/>
      <c r="H9" s="338"/>
      <c r="I9" s="338"/>
      <c r="J9" s="338"/>
      <c r="K9" s="338"/>
      <c r="L9" s="338"/>
      <c r="M9" s="338"/>
      <c r="N9" s="338"/>
      <c r="O9" s="338"/>
      <c r="AC9" s="46">
        <f>AB10-AC10</f>
        <v>0</v>
      </c>
    </row>
    <row r="10" spans="1:29" s="58" customFormat="1" ht="50.25" customHeight="1" thickTop="1" thickBot="1" x14ac:dyDescent="0.3">
      <c r="A10" s="47" t="s">
        <v>10</v>
      </c>
      <c r="B10" s="48" t="s">
        <v>74</v>
      </c>
      <c r="C10" s="49" t="s">
        <v>75</v>
      </c>
      <c r="D10" s="50" t="s">
        <v>7</v>
      </c>
      <c r="E10" s="51" t="s">
        <v>8</v>
      </c>
      <c r="F10" s="52" t="s">
        <v>9</v>
      </c>
      <c r="G10" s="53">
        <v>1</v>
      </c>
      <c r="H10" s="54">
        <v>2</v>
      </c>
      <c r="I10" s="53">
        <v>3</v>
      </c>
      <c r="J10" s="53">
        <v>4</v>
      </c>
      <c r="K10" s="55">
        <v>5</v>
      </c>
      <c r="L10" s="50" t="s">
        <v>11</v>
      </c>
      <c r="M10" s="56" t="s">
        <v>76</v>
      </c>
      <c r="N10" s="56" t="s">
        <v>77</v>
      </c>
      <c r="O10" s="57" t="s">
        <v>78</v>
      </c>
      <c r="AB10" s="59">
        <f>SUM(AB11,AB13,AB15,AB17,AB19)</f>
        <v>173</v>
      </c>
      <c r="AC10" s="59">
        <f>SUM(AC11,AC13,AC15,AC17,AC19)</f>
        <v>173</v>
      </c>
    </row>
    <row r="11" spans="1:29" s="65" customFormat="1" ht="20.25" customHeight="1" thickTop="1" x14ac:dyDescent="0.4">
      <c r="A11" s="339">
        <v>1</v>
      </c>
      <c r="B11" s="330">
        <v>1</v>
      </c>
      <c r="C11" s="332"/>
      <c r="D11" s="60" t="s">
        <v>65</v>
      </c>
      <c r="E11" s="61" t="s">
        <v>66</v>
      </c>
      <c r="F11" s="62" t="s">
        <v>46</v>
      </c>
      <c r="G11" s="340"/>
      <c r="H11" s="275">
        <v>1</v>
      </c>
      <c r="I11" s="275">
        <v>1</v>
      </c>
      <c r="J11" s="275">
        <v>1</v>
      </c>
      <c r="K11" s="105">
        <v>3</v>
      </c>
      <c r="L11" s="342">
        <v>3</v>
      </c>
      <c r="M11" s="63">
        <f>6/6</f>
        <v>1</v>
      </c>
      <c r="N11" s="63">
        <f>(12+12+12)/(7+9+8+6+12)</f>
        <v>0.8571428571428571</v>
      </c>
      <c r="O11" s="344" t="s">
        <v>21</v>
      </c>
      <c r="P11" s="64">
        <v>0</v>
      </c>
      <c r="S11" s="65">
        <f>P11+P13+P15+P17+P19</f>
        <v>0</v>
      </c>
      <c r="U11" s="66">
        <f>2+2+2+2</f>
        <v>8</v>
      </c>
      <c r="V11" s="66">
        <v>12</v>
      </c>
      <c r="W11" s="66">
        <v>12</v>
      </c>
      <c r="X11" s="66">
        <v>13</v>
      </c>
      <c r="Y11" s="66">
        <v>12</v>
      </c>
      <c r="Z11" s="66">
        <f>SUM(V11:Y11)</f>
        <v>49</v>
      </c>
      <c r="AA11" s="67">
        <f>U11/U12</f>
        <v>1</v>
      </c>
      <c r="AB11" s="66">
        <f>Z11</f>
        <v>49</v>
      </c>
      <c r="AC11" s="66">
        <f>Z12-Z11</f>
        <v>17</v>
      </c>
    </row>
    <row r="12" spans="1:29" s="65" customFormat="1" ht="20.25" customHeight="1" x14ac:dyDescent="0.35">
      <c r="A12" s="329"/>
      <c r="B12" s="331"/>
      <c r="C12" s="333"/>
      <c r="D12" s="68" t="s">
        <v>67</v>
      </c>
      <c r="E12" s="69" t="s">
        <v>68</v>
      </c>
      <c r="F12" s="70" t="s">
        <v>48</v>
      </c>
      <c r="G12" s="341"/>
      <c r="H12" s="276" t="s">
        <v>218</v>
      </c>
      <c r="I12" s="276" t="s">
        <v>239</v>
      </c>
      <c r="J12" s="276" t="s">
        <v>228</v>
      </c>
      <c r="K12" s="72"/>
      <c r="L12" s="343"/>
      <c r="M12" s="73"/>
      <c r="N12" s="74"/>
      <c r="O12" s="328"/>
      <c r="P12" s="64">
        <v>0</v>
      </c>
      <c r="S12" s="65">
        <f>P12+P14+P16+P18+P20</f>
        <v>0</v>
      </c>
      <c r="U12" s="66">
        <f>2+2+2+2</f>
        <v>8</v>
      </c>
      <c r="V12" s="66">
        <f>7+9</f>
        <v>16</v>
      </c>
      <c r="W12" s="66">
        <f>8+9</f>
        <v>17</v>
      </c>
      <c r="X12" s="66">
        <f>8+12</f>
        <v>20</v>
      </c>
      <c r="Y12" s="66">
        <f>6+7</f>
        <v>13</v>
      </c>
      <c r="Z12" s="66">
        <f>SUM(V12:Y12)</f>
        <v>66</v>
      </c>
      <c r="AA12" s="67">
        <f>Z11/Z12</f>
        <v>0.74242424242424243</v>
      </c>
      <c r="AC12" s="66"/>
    </row>
    <row r="13" spans="1:29" s="65" customFormat="1" ht="20.25" customHeight="1" x14ac:dyDescent="0.4">
      <c r="A13" s="315">
        <v>2</v>
      </c>
      <c r="B13" s="330"/>
      <c r="C13" s="332"/>
      <c r="D13" s="75" t="s">
        <v>69</v>
      </c>
      <c r="E13" s="76" t="s">
        <v>70</v>
      </c>
      <c r="F13" s="77" t="s">
        <v>48</v>
      </c>
      <c r="G13" s="78">
        <v>0</v>
      </c>
      <c r="H13" s="626"/>
      <c r="I13" s="278">
        <v>1</v>
      </c>
      <c r="J13" s="278">
        <v>1</v>
      </c>
      <c r="K13" s="106" t="s">
        <v>117</v>
      </c>
      <c r="L13" s="628">
        <v>2</v>
      </c>
      <c r="M13" s="80">
        <f>4/7</f>
        <v>0.5714285714285714</v>
      </c>
      <c r="N13" s="80">
        <f>(1+3+6+5+1+6+6)/(7+9+9+12+1+7+9)</f>
        <v>0.51851851851851849</v>
      </c>
      <c r="O13" s="327" t="s">
        <v>24</v>
      </c>
      <c r="P13" s="64">
        <v>0</v>
      </c>
      <c r="U13" s="66">
        <f>0+0+2+2</f>
        <v>4</v>
      </c>
      <c r="V13" s="66">
        <f>1+3</f>
        <v>4</v>
      </c>
      <c r="W13" s="66">
        <f>4+4</f>
        <v>8</v>
      </c>
      <c r="X13" s="66">
        <f>6+6</f>
        <v>12</v>
      </c>
      <c r="Y13" s="66">
        <f>5+6+1</f>
        <v>12</v>
      </c>
      <c r="Z13" s="66">
        <f>SUM(V13:Y13)</f>
        <v>36</v>
      </c>
      <c r="AA13" s="67">
        <f>U13/U14</f>
        <v>0.44444444444444442</v>
      </c>
      <c r="AB13" s="66">
        <f>Z13</f>
        <v>36</v>
      </c>
      <c r="AC13" s="66">
        <f>Z14-Z13</f>
        <v>38</v>
      </c>
    </row>
    <row r="14" spans="1:29" s="65" customFormat="1" ht="20.25" customHeight="1" x14ac:dyDescent="0.35">
      <c r="A14" s="329"/>
      <c r="B14" s="331"/>
      <c r="C14" s="333"/>
      <c r="D14" s="68" t="s">
        <v>71</v>
      </c>
      <c r="E14" s="69" t="s">
        <v>72</v>
      </c>
      <c r="F14" s="70" t="s">
        <v>51</v>
      </c>
      <c r="G14" s="81" t="s">
        <v>240</v>
      </c>
      <c r="H14" s="627"/>
      <c r="I14" s="276" t="s">
        <v>242</v>
      </c>
      <c r="J14" s="277" t="s">
        <v>218</v>
      </c>
      <c r="K14" s="72"/>
      <c r="L14" s="337"/>
      <c r="M14" s="74"/>
      <c r="N14" s="74"/>
      <c r="O14" s="328"/>
      <c r="P14" s="64">
        <v>0</v>
      </c>
      <c r="U14" s="66">
        <f>2+2+2+3</f>
        <v>9</v>
      </c>
      <c r="V14" s="66">
        <f>7+9</f>
        <v>16</v>
      </c>
      <c r="W14" s="66">
        <f>10+10</f>
        <v>20</v>
      </c>
      <c r="X14" s="66">
        <f>10+8</f>
        <v>18</v>
      </c>
      <c r="Y14" s="66">
        <f>12+7+1</f>
        <v>20</v>
      </c>
      <c r="Z14" s="66">
        <f>SUM(V14:Y14)</f>
        <v>74</v>
      </c>
      <c r="AA14" s="67">
        <f>Z13/Z14</f>
        <v>0.48648648648648651</v>
      </c>
      <c r="AC14" s="66"/>
    </row>
    <row r="15" spans="1:29" s="65" customFormat="1" ht="20.25" customHeight="1" x14ac:dyDescent="0.4">
      <c r="A15" s="315">
        <v>3</v>
      </c>
      <c r="B15" s="330"/>
      <c r="C15" s="332"/>
      <c r="D15" s="75" t="s">
        <v>89</v>
      </c>
      <c r="E15" s="76" t="s">
        <v>72</v>
      </c>
      <c r="F15" s="77" t="s">
        <v>48</v>
      </c>
      <c r="G15" s="78">
        <v>0</v>
      </c>
      <c r="H15" s="279">
        <v>0</v>
      </c>
      <c r="I15" s="626"/>
      <c r="J15" s="278">
        <v>1</v>
      </c>
      <c r="K15" s="106">
        <v>5</v>
      </c>
      <c r="L15" s="628">
        <v>1</v>
      </c>
      <c r="M15" s="80">
        <f>2/7</f>
        <v>0.2857142857142857</v>
      </c>
      <c r="N15" s="80">
        <f>(2+3+7+6+6)/(8+6+9+12+1+9+9)</f>
        <v>0.44444444444444442</v>
      </c>
      <c r="O15" s="327" t="s">
        <v>27</v>
      </c>
      <c r="P15" s="64">
        <v>0</v>
      </c>
      <c r="U15" s="66">
        <f>0+2+2+2</f>
        <v>6</v>
      </c>
      <c r="V15" s="66">
        <f>2+3</f>
        <v>5</v>
      </c>
      <c r="W15" s="66">
        <f>12</f>
        <v>12</v>
      </c>
      <c r="X15" s="66">
        <f>4+6+1</f>
        <v>11</v>
      </c>
      <c r="Y15" s="66">
        <f>12</f>
        <v>12</v>
      </c>
      <c r="Z15" s="66">
        <f>SUM(V15:Y15)</f>
        <v>40</v>
      </c>
      <c r="AA15" s="67">
        <f>U15/U16</f>
        <v>0.66666666666666663</v>
      </c>
      <c r="AB15" s="66">
        <f>Z15</f>
        <v>40</v>
      </c>
      <c r="AC15" s="66">
        <f>Z16-Z15</f>
        <v>32</v>
      </c>
    </row>
    <row r="16" spans="1:29" s="65" customFormat="1" ht="20.25" customHeight="1" x14ac:dyDescent="0.35">
      <c r="A16" s="329"/>
      <c r="B16" s="331"/>
      <c r="C16" s="333"/>
      <c r="D16" s="68" t="s">
        <v>82</v>
      </c>
      <c r="E16" s="69" t="s">
        <v>86</v>
      </c>
      <c r="F16" s="70" t="s">
        <v>48</v>
      </c>
      <c r="G16" s="81" t="s">
        <v>241</v>
      </c>
      <c r="H16" s="276" t="s">
        <v>243</v>
      </c>
      <c r="I16" s="627"/>
      <c r="J16" s="277" t="s">
        <v>190</v>
      </c>
      <c r="K16" s="72"/>
      <c r="L16" s="337"/>
      <c r="M16" s="73"/>
      <c r="N16" s="74"/>
      <c r="O16" s="328"/>
      <c r="P16" s="64">
        <v>0</v>
      </c>
      <c r="U16" s="66">
        <f>2+2+3+2</f>
        <v>9</v>
      </c>
      <c r="V16" s="66">
        <f>8+9</f>
        <v>17</v>
      </c>
      <c r="W16" s="66">
        <f>10+10</f>
        <v>20</v>
      </c>
      <c r="X16" s="66">
        <f>10+10+1</f>
        <v>21</v>
      </c>
      <c r="Y16" s="66">
        <f>7+7</f>
        <v>14</v>
      </c>
      <c r="Z16" s="66">
        <f t="shared" ref="Z16:Z20" si="0">SUM(V16:Y16)</f>
        <v>72</v>
      </c>
      <c r="AA16" s="67">
        <f>Z15/Z16</f>
        <v>0.55555555555555558</v>
      </c>
      <c r="AC16" s="66"/>
    </row>
    <row r="17" spans="1:29" s="65" customFormat="1" ht="20.25" customHeight="1" x14ac:dyDescent="0.4">
      <c r="A17" s="315">
        <v>4</v>
      </c>
      <c r="B17" s="330"/>
      <c r="C17" s="332"/>
      <c r="D17" s="75" t="s">
        <v>90</v>
      </c>
      <c r="E17" s="76" t="s">
        <v>87</v>
      </c>
      <c r="F17" s="77" t="s">
        <v>48</v>
      </c>
      <c r="G17" s="78">
        <v>0</v>
      </c>
      <c r="H17" s="279">
        <v>0</v>
      </c>
      <c r="I17" s="278">
        <v>0</v>
      </c>
      <c r="J17" s="626"/>
      <c r="K17" s="106">
        <v>4</v>
      </c>
      <c r="L17" s="628">
        <v>0</v>
      </c>
      <c r="M17" s="80">
        <f>0/6</f>
        <v>0</v>
      </c>
      <c r="N17" s="80">
        <f>(0+1+3+3+3)/(12+7+9+9+9)</f>
        <v>0.21739130434782608</v>
      </c>
      <c r="O17" s="327" t="s">
        <v>30</v>
      </c>
      <c r="P17" s="64">
        <v>0</v>
      </c>
      <c r="U17" s="66">
        <f>0+0+1+2</f>
        <v>3</v>
      </c>
      <c r="V17" s="66">
        <f>2+5</f>
        <v>7</v>
      </c>
      <c r="W17" s="66">
        <f>4+2</f>
        <v>6</v>
      </c>
      <c r="X17" s="66">
        <f>6+4</f>
        <v>10</v>
      </c>
      <c r="Y17" s="66">
        <f>6+6</f>
        <v>12</v>
      </c>
      <c r="Z17" s="66">
        <f t="shared" si="0"/>
        <v>35</v>
      </c>
      <c r="AA17" s="67">
        <f>U17/U18</f>
        <v>0.33333333333333331</v>
      </c>
      <c r="AB17" s="66">
        <f>Z17</f>
        <v>35</v>
      </c>
      <c r="AC17" s="66">
        <f>Z18-Z17</f>
        <v>38</v>
      </c>
    </row>
    <row r="18" spans="1:29" s="65" customFormat="1" ht="20.25" customHeight="1" x14ac:dyDescent="0.35">
      <c r="A18" s="329"/>
      <c r="B18" s="331"/>
      <c r="C18" s="333"/>
      <c r="D18" s="68" t="s">
        <v>91</v>
      </c>
      <c r="E18" s="69" t="s">
        <v>88</v>
      </c>
      <c r="F18" s="70" t="s">
        <v>46</v>
      </c>
      <c r="G18" s="81" t="s">
        <v>229</v>
      </c>
      <c r="H18" s="276" t="s">
        <v>240</v>
      </c>
      <c r="I18" s="277" t="s">
        <v>244</v>
      </c>
      <c r="J18" s="627"/>
      <c r="K18" s="72"/>
      <c r="L18" s="337"/>
      <c r="M18" s="73"/>
      <c r="N18" s="74"/>
      <c r="O18" s="328"/>
      <c r="P18" s="64">
        <v>0</v>
      </c>
      <c r="Q18" s="82"/>
      <c r="R18" s="82"/>
      <c r="S18" s="82"/>
      <c r="U18" s="66">
        <f>2+2+3+2</f>
        <v>9</v>
      </c>
      <c r="V18" s="66">
        <f>8+12</f>
        <v>20</v>
      </c>
      <c r="W18" s="66">
        <f>10+8</f>
        <v>18</v>
      </c>
      <c r="X18" s="66">
        <f>10+10+1</f>
        <v>21</v>
      </c>
      <c r="Y18" s="66">
        <f>7+7</f>
        <v>14</v>
      </c>
      <c r="Z18" s="66">
        <f t="shared" si="0"/>
        <v>73</v>
      </c>
      <c r="AA18" s="67">
        <f>Z17/Z18</f>
        <v>0.47945205479452052</v>
      </c>
      <c r="AC18" s="66"/>
    </row>
    <row r="19" spans="1:29" s="65" customFormat="1" ht="20.25" hidden="1" customHeight="1" x14ac:dyDescent="0.4">
      <c r="A19" s="315">
        <v>5</v>
      </c>
      <c r="B19" s="630"/>
      <c r="C19" s="632"/>
      <c r="D19" s="75"/>
      <c r="E19" s="76"/>
      <c r="F19" s="77"/>
      <c r="G19" s="78"/>
      <c r="H19" s="79"/>
      <c r="I19" s="79"/>
      <c r="J19" s="79"/>
      <c r="K19" s="634"/>
      <c r="L19" s="628"/>
      <c r="M19" s="80"/>
      <c r="N19" s="80"/>
      <c r="O19" s="327"/>
      <c r="P19" s="64">
        <v>0</v>
      </c>
      <c r="U19" s="66">
        <f>0+1+0+0</f>
        <v>1</v>
      </c>
      <c r="V19" s="66">
        <f>1</f>
        <v>1</v>
      </c>
      <c r="W19" s="66">
        <f>7+1</f>
        <v>8</v>
      </c>
      <c r="X19" s="66">
        <f>1+1</f>
        <v>2</v>
      </c>
      <c r="Y19" s="66">
        <f>1+1</f>
        <v>2</v>
      </c>
      <c r="Z19" s="66">
        <f t="shared" si="0"/>
        <v>13</v>
      </c>
      <c r="AA19" s="67">
        <f>U19/U20</f>
        <v>0.1111111111111111</v>
      </c>
      <c r="AB19" s="66">
        <f>Z19</f>
        <v>13</v>
      </c>
      <c r="AC19" s="66">
        <f>Z20-Z19</f>
        <v>48</v>
      </c>
    </row>
    <row r="20" spans="1:29" s="82" customFormat="1" ht="20.25" hidden="1" customHeight="1" thickBot="1" x14ac:dyDescent="0.4">
      <c r="A20" s="316"/>
      <c r="B20" s="631"/>
      <c r="C20" s="633"/>
      <c r="D20" s="83"/>
      <c r="E20" s="84"/>
      <c r="F20" s="85"/>
      <c r="G20" s="86"/>
      <c r="H20" s="87"/>
      <c r="I20" s="87"/>
      <c r="J20" s="87"/>
      <c r="K20" s="635"/>
      <c r="L20" s="636"/>
      <c r="M20" s="88"/>
      <c r="N20" s="88"/>
      <c r="O20" s="629"/>
      <c r="P20" s="64">
        <v>0</v>
      </c>
      <c r="U20" s="66">
        <f>2+3+2+2</f>
        <v>9</v>
      </c>
      <c r="V20" s="66">
        <f>6+7</f>
        <v>13</v>
      </c>
      <c r="W20" s="66">
        <f>12+7+1</f>
        <v>20</v>
      </c>
      <c r="X20" s="66">
        <f>7+7</f>
        <v>14</v>
      </c>
      <c r="Y20" s="66">
        <f>7+7</f>
        <v>14</v>
      </c>
      <c r="Z20" s="66">
        <f t="shared" si="0"/>
        <v>61</v>
      </c>
      <c r="AA20" s="67">
        <f>Z19/Z20</f>
        <v>0.21311475409836064</v>
      </c>
      <c r="AB20" s="66"/>
      <c r="AC20" s="89"/>
    </row>
    <row r="21" spans="1:29" s="43" customFormat="1" ht="5.15" customHeight="1" x14ac:dyDescent="0.25">
      <c r="A21" s="41"/>
      <c r="B21" s="41"/>
      <c r="C21" s="41"/>
      <c r="D21" s="41"/>
      <c r="E21" s="41"/>
      <c r="F21" s="42"/>
      <c r="L21" s="41"/>
      <c r="M21" s="41"/>
      <c r="N21" s="41"/>
      <c r="O21" s="41"/>
    </row>
    <row r="22" spans="1:29" s="82" customFormat="1" ht="7.9" customHeight="1" x14ac:dyDescent="0.35"/>
    <row r="23" spans="1:29" s="43" customFormat="1" ht="5.15" customHeight="1" x14ac:dyDescent="0.25">
      <c r="A23" s="41"/>
      <c r="B23" s="41"/>
      <c r="C23" s="41"/>
      <c r="D23" s="41"/>
      <c r="E23" s="41"/>
      <c r="F23" s="42"/>
      <c r="L23" s="41"/>
      <c r="M23" s="41"/>
      <c r="N23" s="41"/>
      <c r="O23" s="41"/>
    </row>
    <row r="24" spans="1:29" s="82" customFormat="1" ht="7.9" customHeight="1" x14ac:dyDescent="0.35"/>
    <row r="25" spans="1:29" s="43" customFormat="1" ht="21.75" hidden="1" customHeight="1" x14ac:dyDescent="0.25">
      <c r="A25" s="312" t="s">
        <v>83</v>
      </c>
      <c r="B25" s="312"/>
      <c r="C25" s="312"/>
      <c r="D25" s="312"/>
      <c r="E25" s="312"/>
      <c r="F25" s="312"/>
      <c r="G25" s="312"/>
      <c r="H25" s="312"/>
      <c r="I25" s="312"/>
      <c r="J25" s="312"/>
      <c r="K25" s="312"/>
      <c r="L25" s="312"/>
      <c r="M25" s="312"/>
      <c r="N25" s="312"/>
      <c r="O25" s="312"/>
    </row>
    <row r="26" spans="1:29" s="43" customFormat="1" ht="19.5" hidden="1" customHeight="1" x14ac:dyDescent="0.25">
      <c r="A26" s="313" t="s">
        <v>84</v>
      </c>
      <c r="B26" s="313"/>
      <c r="C26" s="313"/>
      <c r="D26" s="313"/>
      <c r="E26" s="313"/>
      <c r="F26" s="313"/>
      <c r="G26" s="313"/>
      <c r="H26" s="313"/>
      <c r="I26" s="313"/>
      <c r="J26" s="313"/>
      <c r="K26" s="313"/>
      <c r="L26" s="313"/>
      <c r="M26" s="313"/>
      <c r="N26" s="313"/>
      <c r="O26" s="313"/>
    </row>
    <row r="27" spans="1:29" s="82" customFormat="1" ht="15.5" x14ac:dyDescent="0.35"/>
    <row r="28" spans="1:29" s="82" customFormat="1" ht="7.9" customHeight="1" x14ac:dyDescent="0.35"/>
    <row r="29" spans="1:29" s="93" customFormat="1" ht="12" customHeight="1" x14ac:dyDescent="0.25">
      <c r="A29" s="90"/>
      <c r="B29" s="637"/>
      <c r="C29" s="637"/>
      <c r="D29" s="91"/>
      <c r="E29" s="91"/>
      <c r="F29" s="638"/>
      <c r="G29" s="638"/>
      <c r="H29" s="638"/>
      <c r="I29" s="638"/>
      <c r="J29" s="638"/>
      <c r="K29" s="639"/>
      <c r="L29" s="640" t="s">
        <v>12</v>
      </c>
      <c r="M29" s="641"/>
      <c r="N29" s="641"/>
      <c r="O29" s="642"/>
      <c r="P29" s="92"/>
      <c r="T29" s="94"/>
      <c r="U29" s="94"/>
      <c r="V29" s="94"/>
      <c r="W29" s="94"/>
      <c r="X29" s="94"/>
      <c r="Y29" s="94"/>
    </row>
    <row r="30" spans="1:29" s="97" customFormat="1" ht="12" customHeight="1" x14ac:dyDescent="0.2">
      <c r="A30" s="94"/>
      <c r="B30" s="643"/>
      <c r="C30" s="643"/>
      <c r="D30" s="95"/>
      <c r="E30" s="95"/>
      <c r="F30" s="644"/>
      <c r="G30" s="644"/>
      <c r="H30" s="645"/>
      <c r="I30" s="645"/>
      <c r="J30" s="645"/>
      <c r="K30" s="646"/>
      <c r="L30" s="647" t="s">
        <v>85</v>
      </c>
      <c r="M30" s="648"/>
      <c r="N30" s="648"/>
      <c r="O30" s="649"/>
      <c r="P30" s="96"/>
      <c r="T30" s="98"/>
      <c r="U30" s="98"/>
      <c r="V30" s="98"/>
      <c r="W30" s="98"/>
      <c r="X30" s="98"/>
      <c r="Y30" s="98"/>
    </row>
    <row r="31" spans="1:29" s="97" customFormat="1" ht="12" customHeight="1" x14ac:dyDescent="0.2">
      <c r="A31" s="94"/>
      <c r="B31" s="643"/>
      <c r="C31" s="643"/>
      <c r="D31" s="95"/>
      <c r="E31" s="99"/>
      <c r="F31" s="644"/>
      <c r="G31" s="644"/>
      <c r="H31" s="638"/>
      <c r="I31" s="638"/>
      <c r="J31" s="638"/>
      <c r="K31" s="639"/>
      <c r="L31" s="650"/>
      <c r="M31" s="651"/>
      <c r="N31" s="651"/>
      <c r="O31" s="652"/>
      <c r="P31" s="96"/>
      <c r="T31" s="98"/>
      <c r="U31" s="98"/>
      <c r="V31" s="98"/>
      <c r="W31" s="98"/>
      <c r="X31" s="98"/>
      <c r="Y31" s="98"/>
    </row>
    <row r="32" spans="1:29" s="97" customFormat="1" ht="12" customHeight="1" x14ac:dyDescent="0.2">
      <c r="A32" s="94"/>
      <c r="B32" s="643"/>
      <c r="C32" s="643"/>
      <c r="D32" s="100"/>
      <c r="E32" s="100"/>
      <c r="F32" s="644"/>
      <c r="G32" s="644"/>
      <c r="H32" s="638"/>
      <c r="I32" s="638"/>
      <c r="J32" s="638"/>
      <c r="K32" s="639"/>
      <c r="L32" s="640" t="s">
        <v>13</v>
      </c>
      <c r="M32" s="642"/>
      <c r="N32" s="640" t="s">
        <v>14</v>
      </c>
      <c r="O32" s="642"/>
      <c r="P32" s="96"/>
      <c r="T32" s="98"/>
      <c r="U32" s="98"/>
      <c r="V32" s="98"/>
      <c r="W32" s="98"/>
      <c r="X32" s="98"/>
      <c r="Y32" s="98"/>
    </row>
    <row r="33" spans="1:25" s="97" customFormat="1" ht="12" customHeight="1" x14ac:dyDescent="0.2">
      <c r="A33" s="94"/>
      <c r="B33" s="643"/>
      <c r="C33" s="643"/>
      <c r="D33" s="94"/>
      <c r="E33" s="94"/>
      <c r="F33" s="644"/>
      <c r="G33" s="644"/>
      <c r="H33" s="638"/>
      <c r="I33" s="638"/>
      <c r="J33" s="638"/>
      <c r="K33" s="639"/>
      <c r="L33" s="653">
        <v>45091</v>
      </c>
      <c r="M33" s="654"/>
      <c r="N33" s="655">
        <v>0.77083333333333337</v>
      </c>
      <c r="O33" s="656"/>
      <c r="P33" s="96"/>
      <c r="T33" s="98"/>
      <c r="U33" s="98"/>
      <c r="V33" s="98"/>
      <c r="W33" s="98"/>
      <c r="X33" s="98"/>
      <c r="Y33" s="98"/>
    </row>
    <row r="34" spans="1:25" s="97" customFormat="1" ht="12" customHeight="1" x14ac:dyDescent="0.2">
      <c r="A34" s="94"/>
      <c r="B34" s="643"/>
      <c r="C34" s="643"/>
      <c r="D34" s="94"/>
      <c r="E34" s="94"/>
      <c r="F34" s="644"/>
      <c r="G34" s="644"/>
      <c r="H34" s="638"/>
      <c r="I34" s="638"/>
      <c r="J34" s="638"/>
      <c r="K34" s="639"/>
      <c r="L34" s="640" t="s">
        <v>15</v>
      </c>
      <c r="M34" s="641"/>
      <c r="N34" s="641"/>
      <c r="O34" s="642"/>
      <c r="P34" s="92"/>
      <c r="T34" s="98"/>
      <c r="U34" s="98"/>
      <c r="V34" s="98"/>
      <c r="W34" s="98"/>
      <c r="X34" s="98"/>
      <c r="Y34" s="98"/>
    </row>
    <row r="35" spans="1:25" s="97" customFormat="1" ht="12" customHeight="1" x14ac:dyDescent="0.2">
      <c r="A35" s="94"/>
      <c r="B35" s="643"/>
      <c r="C35" s="643"/>
      <c r="D35" s="94"/>
      <c r="E35" s="101"/>
      <c r="F35" s="644"/>
      <c r="G35" s="644"/>
      <c r="H35" s="638"/>
      <c r="I35" s="638"/>
      <c r="J35" s="638"/>
      <c r="K35" s="639"/>
      <c r="L35" s="657"/>
      <c r="M35" s="658"/>
      <c r="N35" s="661" t="s">
        <v>56</v>
      </c>
      <c r="O35" s="662"/>
      <c r="P35" s="96"/>
      <c r="T35" s="98"/>
      <c r="U35" s="98"/>
      <c r="V35" s="98"/>
      <c r="W35" s="98"/>
      <c r="X35" s="98"/>
      <c r="Y35" s="98"/>
    </row>
    <row r="36" spans="1:25" s="97" customFormat="1" ht="12" customHeight="1" x14ac:dyDescent="0.2">
      <c r="A36" s="94"/>
      <c r="B36" s="643"/>
      <c r="C36" s="643"/>
      <c r="D36" s="94"/>
      <c r="E36" s="94"/>
      <c r="F36" s="644"/>
      <c r="G36" s="644"/>
      <c r="H36" s="638"/>
      <c r="I36" s="638"/>
      <c r="J36" s="638"/>
      <c r="K36" s="639"/>
      <c r="L36" s="659"/>
      <c r="M36" s="660"/>
      <c r="N36" s="663"/>
      <c r="O36" s="664"/>
      <c r="P36" s="96"/>
      <c r="T36" s="98"/>
      <c r="U36" s="98"/>
      <c r="V36" s="98"/>
      <c r="W36" s="98"/>
      <c r="X36" s="98"/>
      <c r="Y36" s="98"/>
    </row>
    <row r="37" spans="1:25" s="97" customFormat="1" ht="12" customHeight="1" x14ac:dyDescent="0.2">
      <c r="A37" s="94"/>
      <c r="B37" s="643"/>
      <c r="C37" s="643"/>
      <c r="D37" s="94"/>
      <c r="E37" s="101"/>
      <c r="F37" s="644"/>
      <c r="G37" s="644"/>
      <c r="H37" s="638"/>
      <c r="I37" s="638"/>
      <c r="J37" s="638"/>
      <c r="K37" s="639"/>
      <c r="L37" s="665" t="s">
        <v>16</v>
      </c>
      <c r="M37" s="666"/>
      <c r="N37" s="665" t="s">
        <v>40</v>
      </c>
      <c r="O37" s="666"/>
      <c r="P37" s="96"/>
      <c r="T37" s="98"/>
      <c r="U37" s="98"/>
      <c r="V37" s="98"/>
      <c r="W37" s="98"/>
      <c r="X37" s="98"/>
      <c r="Y37" s="98"/>
    </row>
    <row r="168" spans="1:10" s="4" customFormat="1" ht="12.5" hidden="1" x14ac:dyDescent="0.25">
      <c r="A168" s="102" t="s">
        <v>73</v>
      </c>
      <c r="B168" s="102" t="str">
        <f>IF($G$6="МУЖЧИНЫ И ЖЕНЩИНЫ","МУЖЧИНЫ",IF($G$6="ДО 19 ЛЕТ","ЮНИОРЫ","ЮНОШИ"))</f>
        <v>ЮНОШИ</v>
      </c>
      <c r="C168" s="102" t="s">
        <v>18</v>
      </c>
      <c r="D168" s="102" t="s">
        <v>19</v>
      </c>
      <c r="E168" s="5"/>
      <c r="F168" s="5"/>
      <c r="G168" s="5"/>
      <c r="H168" s="5"/>
      <c r="I168" s="5"/>
      <c r="J168" s="5"/>
    </row>
    <row r="169" spans="1:10" s="4" customFormat="1" ht="12.5" hidden="1" x14ac:dyDescent="0.25">
      <c r="A169" s="102" t="s">
        <v>20</v>
      </c>
      <c r="B169" s="102" t="str">
        <f>IF($G$6="МУЖЧИНЫ И ЖЕНЩИНЫ","ЖЕНЩИНЫ",IF($G$6="ДО 19 ЛЕТ","ЮНИОРКИ","ДЕВУШКИ"))</f>
        <v>ДЕВУШКИ</v>
      </c>
      <c r="C169" s="102" t="s">
        <v>21</v>
      </c>
      <c r="D169" s="102" t="s">
        <v>22</v>
      </c>
      <c r="E169" s="5"/>
      <c r="F169" s="5"/>
      <c r="G169" s="5"/>
      <c r="H169" s="5"/>
      <c r="I169" s="5"/>
      <c r="J169" s="5"/>
    </row>
    <row r="170" spans="1:10" s="4" customFormat="1" ht="12.5" hidden="1" x14ac:dyDescent="0.25">
      <c r="A170" s="102" t="s">
        <v>23</v>
      </c>
      <c r="B170" s="102" t="str">
        <f>IF($G$6="МУЖЧИНЫ И ЖЕНЩИНЫ","МУЖЧИНЫ И ЖЕНЩИНЫ",IF($G$6="ДО 19 ЛЕТ","ЮНИОРЫ И ЮНИОРКИ","ЮНОШИ И ДЕВУШКИ"))</f>
        <v>ЮНОШИ И ДЕВУШКИ</v>
      </c>
      <c r="C170" s="102" t="s">
        <v>24</v>
      </c>
      <c r="D170" s="102" t="s">
        <v>25</v>
      </c>
      <c r="E170" s="5"/>
      <c r="F170" s="5"/>
      <c r="G170" s="5"/>
      <c r="H170" s="5"/>
      <c r="I170" s="5"/>
      <c r="J170" s="5"/>
    </row>
    <row r="171" spans="1:10" s="4" customFormat="1" ht="12.5" hidden="1" x14ac:dyDescent="0.25">
      <c r="A171" s="102" t="s">
        <v>26</v>
      </c>
      <c r="B171" s="102"/>
      <c r="C171" s="102" t="s">
        <v>27</v>
      </c>
      <c r="D171" s="102" t="s">
        <v>28</v>
      </c>
      <c r="E171" s="5"/>
      <c r="F171" s="5"/>
      <c r="G171" s="5"/>
      <c r="H171" s="5"/>
      <c r="I171" s="5"/>
      <c r="J171" s="5"/>
    </row>
    <row r="172" spans="1:10" s="4" customFormat="1" ht="12.5" hidden="1" x14ac:dyDescent="0.25">
      <c r="A172" s="102" t="s">
        <v>29</v>
      </c>
      <c r="B172" s="102"/>
      <c r="C172" s="102" t="s">
        <v>30</v>
      </c>
      <c r="D172" s="102" t="s">
        <v>31</v>
      </c>
      <c r="E172" s="5"/>
      <c r="F172" s="5"/>
      <c r="G172" s="5"/>
      <c r="H172" s="5"/>
      <c r="I172" s="5"/>
      <c r="J172" s="5"/>
    </row>
    <row r="173" spans="1:10" s="4" customFormat="1" ht="12.5" hidden="1" x14ac:dyDescent="0.25">
      <c r="A173" s="102" t="s">
        <v>32</v>
      </c>
      <c r="B173" s="102"/>
      <c r="C173" s="102" t="s">
        <v>33</v>
      </c>
      <c r="D173" s="102"/>
      <c r="E173" s="5"/>
      <c r="F173" s="5"/>
      <c r="G173" s="5"/>
      <c r="H173" s="5"/>
      <c r="I173" s="5"/>
      <c r="J173" s="5"/>
    </row>
    <row r="174" spans="1:10" s="4" customFormat="1" ht="12.5" hidden="1" x14ac:dyDescent="0.25">
      <c r="A174" s="102"/>
      <c r="B174" s="102"/>
      <c r="C174" s="102" t="s">
        <v>34</v>
      </c>
      <c r="D174" s="102"/>
      <c r="E174" s="5"/>
      <c r="F174" s="5"/>
      <c r="G174" s="5"/>
      <c r="H174" s="5"/>
      <c r="I174" s="5"/>
      <c r="J174" s="5"/>
    </row>
  </sheetData>
  <mergeCells count="85">
    <mergeCell ref="N37:O37"/>
    <mergeCell ref="F36:G36"/>
    <mergeCell ref="H36:K36"/>
    <mergeCell ref="B37:C37"/>
    <mergeCell ref="F37:G37"/>
    <mergeCell ref="H37:K37"/>
    <mergeCell ref="L37:M37"/>
    <mergeCell ref="B34:C34"/>
    <mergeCell ref="F34:G34"/>
    <mergeCell ref="H34:K34"/>
    <mergeCell ref="L34:O34"/>
    <mergeCell ref="B35:C35"/>
    <mergeCell ref="F35:G35"/>
    <mergeCell ref="H35:K35"/>
    <mergeCell ref="L35:M36"/>
    <mergeCell ref="N35:O36"/>
    <mergeCell ref="B36:C36"/>
    <mergeCell ref="B32:C32"/>
    <mergeCell ref="F32:G32"/>
    <mergeCell ref="H32:K32"/>
    <mergeCell ref="L32:M32"/>
    <mergeCell ref="N32:O32"/>
    <mergeCell ref="B33:C33"/>
    <mergeCell ref="F33:G33"/>
    <mergeCell ref="H33:K33"/>
    <mergeCell ref="L33:M33"/>
    <mergeCell ref="N33:O33"/>
    <mergeCell ref="B30:C30"/>
    <mergeCell ref="F30:G30"/>
    <mergeCell ref="H30:K30"/>
    <mergeCell ref="L30:O30"/>
    <mergeCell ref="B31:C31"/>
    <mergeCell ref="F31:G31"/>
    <mergeCell ref="H31:K31"/>
    <mergeCell ref="L31:O31"/>
    <mergeCell ref="A25:O25"/>
    <mergeCell ref="A26:O26"/>
    <mergeCell ref="B29:C29"/>
    <mergeCell ref="F29:G29"/>
    <mergeCell ref="H29:K29"/>
    <mergeCell ref="L29:O29"/>
    <mergeCell ref="O19:O20"/>
    <mergeCell ref="A17:A18"/>
    <mergeCell ref="B17:B18"/>
    <mergeCell ref="C17:C18"/>
    <mergeCell ref="J17:J18"/>
    <mergeCell ref="L17:L18"/>
    <mergeCell ref="O17:O18"/>
    <mergeCell ref="A19:A20"/>
    <mergeCell ref="B19:B20"/>
    <mergeCell ref="C19:C20"/>
    <mergeCell ref="K19:K20"/>
    <mergeCell ref="L19:L20"/>
    <mergeCell ref="O15:O16"/>
    <mergeCell ref="A13:A14"/>
    <mergeCell ref="B13:B14"/>
    <mergeCell ref="C13:C14"/>
    <mergeCell ref="H13:H14"/>
    <mergeCell ref="L13:L14"/>
    <mergeCell ref="O13:O14"/>
    <mergeCell ref="A15:A16"/>
    <mergeCell ref="B15:B16"/>
    <mergeCell ref="C15:C16"/>
    <mergeCell ref="I15:I16"/>
    <mergeCell ref="L15:L16"/>
    <mergeCell ref="O11:O12"/>
    <mergeCell ref="A6:D6"/>
    <mergeCell ref="E6:F6"/>
    <mergeCell ref="G6:I6"/>
    <mergeCell ref="J6:M6"/>
    <mergeCell ref="A8:O8"/>
    <mergeCell ref="A9:O9"/>
    <mergeCell ref="A11:A12"/>
    <mergeCell ref="B11:B12"/>
    <mergeCell ref="C11:C12"/>
    <mergeCell ref="G11:G12"/>
    <mergeCell ref="L11:L12"/>
    <mergeCell ref="A1:O1"/>
    <mergeCell ref="A2:O2"/>
    <mergeCell ref="A3:O3"/>
    <mergeCell ref="C4:K4"/>
    <mergeCell ref="A5:D5"/>
    <mergeCell ref="E5:F5"/>
    <mergeCell ref="G5:I5"/>
    <mergeCell ref="J5:M5"/>
  </mergeCells>
  <dataValidations count="4">
    <dataValidation type="list" allowBlank="1" showInputMessage="1" showErrorMessage="1" sqref="J6:M6 JF6:JI6 TB6:TE6 ACX6:ADA6 AMT6:AMW6 AWP6:AWS6 BGL6:BGO6 BQH6:BQK6 CAD6:CAG6 CJZ6:CKC6 CTV6:CTY6 DDR6:DDU6 DNN6:DNQ6 DXJ6:DXM6 EHF6:EHI6 ERB6:ERE6 FAX6:FBA6 FKT6:FKW6 FUP6:FUS6 GEL6:GEO6 GOH6:GOK6 GYD6:GYG6 HHZ6:HIC6 HRV6:HRY6 IBR6:IBU6 ILN6:ILQ6 IVJ6:IVM6 JFF6:JFI6 JPB6:JPE6 JYX6:JZA6 KIT6:KIW6 KSP6:KSS6 LCL6:LCO6 LMH6:LMK6 LWD6:LWG6 MFZ6:MGC6 MPV6:MPY6 MZR6:MZU6 NJN6:NJQ6 NTJ6:NTM6 ODF6:ODI6 ONB6:ONE6 OWX6:OXA6 PGT6:PGW6 PQP6:PQS6 QAL6:QAO6 QKH6:QKK6 QUD6:QUG6 RDZ6:REC6 RNV6:RNY6 RXR6:RXU6 SHN6:SHQ6 SRJ6:SRM6 TBF6:TBI6 TLB6:TLE6 TUX6:TVA6 UET6:UEW6 UOP6:UOS6 UYL6:UYO6 VIH6:VIK6 VSD6:VSG6 WBZ6:WCC6 WLV6:WLY6 WVR6:WVU6 J65542:M65542 JF65542:JI65542 TB65542:TE65542 ACX65542:ADA65542 AMT65542:AMW65542 AWP65542:AWS65542 BGL65542:BGO65542 BQH65542:BQK65542 CAD65542:CAG65542 CJZ65542:CKC65542 CTV65542:CTY65542 DDR65542:DDU65542 DNN65542:DNQ65542 DXJ65542:DXM65542 EHF65542:EHI65542 ERB65542:ERE65542 FAX65542:FBA65542 FKT65542:FKW65542 FUP65542:FUS65542 GEL65542:GEO65542 GOH65542:GOK65542 GYD65542:GYG65542 HHZ65542:HIC65542 HRV65542:HRY65542 IBR65542:IBU65542 ILN65542:ILQ65542 IVJ65542:IVM65542 JFF65542:JFI65542 JPB65542:JPE65542 JYX65542:JZA65542 KIT65542:KIW65542 KSP65542:KSS65542 LCL65542:LCO65542 LMH65542:LMK65542 LWD65542:LWG65542 MFZ65542:MGC65542 MPV65542:MPY65542 MZR65542:MZU65542 NJN65542:NJQ65542 NTJ65542:NTM65542 ODF65542:ODI65542 ONB65542:ONE65542 OWX65542:OXA65542 PGT65542:PGW65542 PQP65542:PQS65542 QAL65542:QAO65542 QKH65542:QKK65542 QUD65542:QUG65542 RDZ65542:REC65542 RNV65542:RNY65542 RXR65542:RXU65542 SHN65542:SHQ65542 SRJ65542:SRM65542 TBF65542:TBI65542 TLB65542:TLE65542 TUX65542:TVA65542 UET65542:UEW65542 UOP65542:UOS65542 UYL65542:UYO65542 VIH65542:VIK65542 VSD65542:VSG65542 WBZ65542:WCC65542 WLV65542:WLY65542 WVR65542:WVU65542 J131078:M131078 JF131078:JI131078 TB131078:TE131078 ACX131078:ADA131078 AMT131078:AMW131078 AWP131078:AWS131078 BGL131078:BGO131078 BQH131078:BQK131078 CAD131078:CAG131078 CJZ131078:CKC131078 CTV131078:CTY131078 DDR131078:DDU131078 DNN131078:DNQ131078 DXJ131078:DXM131078 EHF131078:EHI131078 ERB131078:ERE131078 FAX131078:FBA131078 FKT131078:FKW131078 FUP131078:FUS131078 GEL131078:GEO131078 GOH131078:GOK131078 GYD131078:GYG131078 HHZ131078:HIC131078 HRV131078:HRY131078 IBR131078:IBU131078 ILN131078:ILQ131078 IVJ131078:IVM131078 JFF131078:JFI131078 JPB131078:JPE131078 JYX131078:JZA131078 KIT131078:KIW131078 KSP131078:KSS131078 LCL131078:LCO131078 LMH131078:LMK131078 LWD131078:LWG131078 MFZ131078:MGC131078 MPV131078:MPY131078 MZR131078:MZU131078 NJN131078:NJQ131078 NTJ131078:NTM131078 ODF131078:ODI131078 ONB131078:ONE131078 OWX131078:OXA131078 PGT131078:PGW131078 PQP131078:PQS131078 QAL131078:QAO131078 QKH131078:QKK131078 QUD131078:QUG131078 RDZ131078:REC131078 RNV131078:RNY131078 RXR131078:RXU131078 SHN131078:SHQ131078 SRJ131078:SRM131078 TBF131078:TBI131078 TLB131078:TLE131078 TUX131078:TVA131078 UET131078:UEW131078 UOP131078:UOS131078 UYL131078:UYO131078 VIH131078:VIK131078 VSD131078:VSG131078 WBZ131078:WCC131078 WLV131078:WLY131078 WVR131078:WVU131078 J196614:M196614 JF196614:JI196614 TB196614:TE196614 ACX196614:ADA196614 AMT196614:AMW196614 AWP196614:AWS196614 BGL196614:BGO196614 BQH196614:BQK196614 CAD196614:CAG196614 CJZ196614:CKC196614 CTV196614:CTY196614 DDR196614:DDU196614 DNN196614:DNQ196614 DXJ196614:DXM196614 EHF196614:EHI196614 ERB196614:ERE196614 FAX196614:FBA196614 FKT196614:FKW196614 FUP196614:FUS196614 GEL196614:GEO196614 GOH196614:GOK196614 GYD196614:GYG196614 HHZ196614:HIC196614 HRV196614:HRY196614 IBR196614:IBU196614 ILN196614:ILQ196614 IVJ196614:IVM196614 JFF196614:JFI196614 JPB196614:JPE196614 JYX196614:JZA196614 KIT196614:KIW196614 KSP196614:KSS196614 LCL196614:LCO196614 LMH196614:LMK196614 LWD196614:LWG196614 MFZ196614:MGC196614 MPV196614:MPY196614 MZR196614:MZU196614 NJN196614:NJQ196614 NTJ196614:NTM196614 ODF196614:ODI196614 ONB196614:ONE196614 OWX196614:OXA196614 PGT196614:PGW196614 PQP196614:PQS196614 QAL196614:QAO196614 QKH196614:QKK196614 QUD196614:QUG196614 RDZ196614:REC196614 RNV196614:RNY196614 RXR196614:RXU196614 SHN196614:SHQ196614 SRJ196614:SRM196614 TBF196614:TBI196614 TLB196614:TLE196614 TUX196614:TVA196614 UET196614:UEW196614 UOP196614:UOS196614 UYL196614:UYO196614 VIH196614:VIK196614 VSD196614:VSG196614 WBZ196614:WCC196614 WLV196614:WLY196614 WVR196614:WVU196614 J262150:M262150 JF262150:JI262150 TB262150:TE262150 ACX262150:ADA262150 AMT262150:AMW262150 AWP262150:AWS262150 BGL262150:BGO262150 BQH262150:BQK262150 CAD262150:CAG262150 CJZ262150:CKC262150 CTV262150:CTY262150 DDR262150:DDU262150 DNN262150:DNQ262150 DXJ262150:DXM262150 EHF262150:EHI262150 ERB262150:ERE262150 FAX262150:FBA262150 FKT262150:FKW262150 FUP262150:FUS262150 GEL262150:GEO262150 GOH262150:GOK262150 GYD262150:GYG262150 HHZ262150:HIC262150 HRV262150:HRY262150 IBR262150:IBU262150 ILN262150:ILQ262150 IVJ262150:IVM262150 JFF262150:JFI262150 JPB262150:JPE262150 JYX262150:JZA262150 KIT262150:KIW262150 KSP262150:KSS262150 LCL262150:LCO262150 LMH262150:LMK262150 LWD262150:LWG262150 MFZ262150:MGC262150 MPV262150:MPY262150 MZR262150:MZU262150 NJN262150:NJQ262150 NTJ262150:NTM262150 ODF262150:ODI262150 ONB262150:ONE262150 OWX262150:OXA262150 PGT262150:PGW262150 PQP262150:PQS262150 QAL262150:QAO262150 QKH262150:QKK262150 QUD262150:QUG262150 RDZ262150:REC262150 RNV262150:RNY262150 RXR262150:RXU262150 SHN262150:SHQ262150 SRJ262150:SRM262150 TBF262150:TBI262150 TLB262150:TLE262150 TUX262150:TVA262150 UET262150:UEW262150 UOP262150:UOS262150 UYL262150:UYO262150 VIH262150:VIK262150 VSD262150:VSG262150 WBZ262150:WCC262150 WLV262150:WLY262150 WVR262150:WVU262150 J327686:M327686 JF327686:JI327686 TB327686:TE327686 ACX327686:ADA327686 AMT327686:AMW327686 AWP327686:AWS327686 BGL327686:BGO327686 BQH327686:BQK327686 CAD327686:CAG327686 CJZ327686:CKC327686 CTV327686:CTY327686 DDR327686:DDU327686 DNN327686:DNQ327686 DXJ327686:DXM327686 EHF327686:EHI327686 ERB327686:ERE327686 FAX327686:FBA327686 FKT327686:FKW327686 FUP327686:FUS327686 GEL327686:GEO327686 GOH327686:GOK327686 GYD327686:GYG327686 HHZ327686:HIC327686 HRV327686:HRY327686 IBR327686:IBU327686 ILN327686:ILQ327686 IVJ327686:IVM327686 JFF327686:JFI327686 JPB327686:JPE327686 JYX327686:JZA327686 KIT327686:KIW327686 KSP327686:KSS327686 LCL327686:LCO327686 LMH327686:LMK327686 LWD327686:LWG327686 MFZ327686:MGC327686 MPV327686:MPY327686 MZR327686:MZU327686 NJN327686:NJQ327686 NTJ327686:NTM327686 ODF327686:ODI327686 ONB327686:ONE327686 OWX327686:OXA327686 PGT327686:PGW327686 PQP327686:PQS327686 QAL327686:QAO327686 QKH327686:QKK327686 QUD327686:QUG327686 RDZ327686:REC327686 RNV327686:RNY327686 RXR327686:RXU327686 SHN327686:SHQ327686 SRJ327686:SRM327686 TBF327686:TBI327686 TLB327686:TLE327686 TUX327686:TVA327686 UET327686:UEW327686 UOP327686:UOS327686 UYL327686:UYO327686 VIH327686:VIK327686 VSD327686:VSG327686 WBZ327686:WCC327686 WLV327686:WLY327686 WVR327686:WVU327686 J393222:M393222 JF393222:JI393222 TB393222:TE393222 ACX393222:ADA393222 AMT393222:AMW393222 AWP393222:AWS393222 BGL393222:BGO393222 BQH393222:BQK393222 CAD393222:CAG393222 CJZ393222:CKC393222 CTV393222:CTY393222 DDR393222:DDU393222 DNN393222:DNQ393222 DXJ393222:DXM393222 EHF393222:EHI393222 ERB393222:ERE393222 FAX393222:FBA393222 FKT393222:FKW393222 FUP393222:FUS393222 GEL393222:GEO393222 GOH393222:GOK393222 GYD393222:GYG393222 HHZ393222:HIC393222 HRV393222:HRY393222 IBR393222:IBU393222 ILN393222:ILQ393222 IVJ393222:IVM393222 JFF393222:JFI393222 JPB393222:JPE393222 JYX393222:JZA393222 KIT393222:KIW393222 KSP393222:KSS393222 LCL393222:LCO393222 LMH393222:LMK393222 LWD393222:LWG393222 MFZ393222:MGC393222 MPV393222:MPY393222 MZR393222:MZU393222 NJN393222:NJQ393222 NTJ393222:NTM393222 ODF393222:ODI393222 ONB393222:ONE393222 OWX393222:OXA393222 PGT393222:PGW393222 PQP393222:PQS393222 QAL393222:QAO393222 QKH393222:QKK393222 QUD393222:QUG393222 RDZ393222:REC393222 RNV393222:RNY393222 RXR393222:RXU393222 SHN393222:SHQ393222 SRJ393222:SRM393222 TBF393222:TBI393222 TLB393222:TLE393222 TUX393222:TVA393222 UET393222:UEW393222 UOP393222:UOS393222 UYL393222:UYO393222 VIH393222:VIK393222 VSD393222:VSG393222 WBZ393222:WCC393222 WLV393222:WLY393222 WVR393222:WVU393222 J458758:M458758 JF458758:JI458758 TB458758:TE458758 ACX458758:ADA458758 AMT458758:AMW458758 AWP458758:AWS458758 BGL458758:BGO458758 BQH458758:BQK458758 CAD458758:CAG458758 CJZ458758:CKC458758 CTV458758:CTY458758 DDR458758:DDU458758 DNN458758:DNQ458758 DXJ458758:DXM458758 EHF458758:EHI458758 ERB458758:ERE458758 FAX458758:FBA458758 FKT458758:FKW458758 FUP458758:FUS458758 GEL458758:GEO458758 GOH458758:GOK458758 GYD458758:GYG458758 HHZ458758:HIC458758 HRV458758:HRY458758 IBR458758:IBU458758 ILN458758:ILQ458758 IVJ458758:IVM458758 JFF458758:JFI458758 JPB458758:JPE458758 JYX458758:JZA458758 KIT458758:KIW458758 KSP458758:KSS458758 LCL458758:LCO458758 LMH458758:LMK458758 LWD458758:LWG458758 MFZ458758:MGC458758 MPV458758:MPY458758 MZR458758:MZU458758 NJN458758:NJQ458758 NTJ458758:NTM458758 ODF458758:ODI458758 ONB458758:ONE458758 OWX458758:OXA458758 PGT458758:PGW458758 PQP458758:PQS458758 QAL458758:QAO458758 QKH458758:QKK458758 QUD458758:QUG458758 RDZ458758:REC458758 RNV458758:RNY458758 RXR458758:RXU458758 SHN458758:SHQ458758 SRJ458758:SRM458758 TBF458758:TBI458758 TLB458758:TLE458758 TUX458758:TVA458758 UET458758:UEW458758 UOP458758:UOS458758 UYL458758:UYO458758 VIH458758:VIK458758 VSD458758:VSG458758 WBZ458758:WCC458758 WLV458758:WLY458758 WVR458758:WVU458758 J524294:M524294 JF524294:JI524294 TB524294:TE524294 ACX524294:ADA524294 AMT524294:AMW524294 AWP524294:AWS524294 BGL524294:BGO524294 BQH524294:BQK524294 CAD524294:CAG524294 CJZ524294:CKC524294 CTV524294:CTY524294 DDR524294:DDU524294 DNN524294:DNQ524294 DXJ524294:DXM524294 EHF524294:EHI524294 ERB524294:ERE524294 FAX524294:FBA524294 FKT524294:FKW524294 FUP524294:FUS524294 GEL524294:GEO524294 GOH524294:GOK524294 GYD524294:GYG524294 HHZ524294:HIC524294 HRV524294:HRY524294 IBR524294:IBU524294 ILN524294:ILQ524294 IVJ524294:IVM524294 JFF524294:JFI524294 JPB524294:JPE524294 JYX524294:JZA524294 KIT524294:KIW524294 KSP524294:KSS524294 LCL524294:LCO524294 LMH524294:LMK524294 LWD524294:LWG524294 MFZ524294:MGC524294 MPV524294:MPY524294 MZR524294:MZU524294 NJN524294:NJQ524294 NTJ524294:NTM524294 ODF524294:ODI524294 ONB524294:ONE524294 OWX524294:OXA524294 PGT524294:PGW524294 PQP524294:PQS524294 QAL524294:QAO524294 QKH524294:QKK524294 QUD524294:QUG524294 RDZ524294:REC524294 RNV524294:RNY524294 RXR524294:RXU524294 SHN524294:SHQ524294 SRJ524294:SRM524294 TBF524294:TBI524294 TLB524294:TLE524294 TUX524294:TVA524294 UET524294:UEW524294 UOP524294:UOS524294 UYL524294:UYO524294 VIH524294:VIK524294 VSD524294:VSG524294 WBZ524294:WCC524294 WLV524294:WLY524294 WVR524294:WVU524294 J589830:M589830 JF589830:JI589830 TB589830:TE589830 ACX589830:ADA589830 AMT589830:AMW589830 AWP589830:AWS589830 BGL589830:BGO589830 BQH589830:BQK589830 CAD589830:CAG589830 CJZ589830:CKC589830 CTV589830:CTY589830 DDR589830:DDU589830 DNN589830:DNQ589830 DXJ589830:DXM589830 EHF589830:EHI589830 ERB589830:ERE589830 FAX589830:FBA589830 FKT589830:FKW589830 FUP589830:FUS589830 GEL589830:GEO589830 GOH589830:GOK589830 GYD589830:GYG589830 HHZ589830:HIC589830 HRV589830:HRY589830 IBR589830:IBU589830 ILN589830:ILQ589830 IVJ589830:IVM589830 JFF589830:JFI589830 JPB589830:JPE589830 JYX589830:JZA589830 KIT589830:KIW589830 KSP589830:KSS589830 LCL589830:LCO589830 LMH589830:LMK589830 LWD589830:LWG589830 MFZ589830:MGC589830 MPV589830:MPY589830 MZR589830:MZU589830 NJN589830:NJQ589830 NTJ589830:NTM589830 ODF589830:ODI589830 ONB589830:ONE589830 OWX589830:OXA589830 PGT589830:PGW589830 PQP589830:PQS589830 QAL589830:QAO589830 QKH589830:QKK589830 QUD589830:QUG589830 RDZ589830:REC589830 RNV589830:RNY589830 RXR589830:RXU589830 SHN589830:SHQ589830 SRJ589830:SRM589830 TBF589830:TBI589830 TLB589830:TLE589830 TUX589830:TVA589830 UET589830:UEW589830 UOP589830:UOS589830 UYL589830:UYO589830 VIH589830:VIK589830 VSD589830:VSG589830 WBZ589830:WCC589830 WLV589830:WLY589830 WVR589830:WVU589830 J655366:M655366 JF655366:JI655366 TB655366:TE655366 ACX655366:ADA655366 AMT655366:AMW655366 AWP655366:AWS655366 BGL655366:BGO655366 BQH655366:BQK655366 CAD655366:CAG655366 CJZ655366:CKC655366 CTV655366:CTY655366 DDR655366:DDU655366 DNN655366:DNQ655366 DXJ655366:DXM655366 EHF655366:EHI655366 ERB655366:ERE655366 FAX655366:FBA655366 FKT655366:FKW655366 FUP655366:FUS655366 GEL655366:GEO655366 GOH655366:GOK655366 GYD655366:GYG655366 HHZ655366:HIC655366 HRV655366:HRY655366 IBR655366:IBU655366 ILN655366:ILQ655366 IVJ655366:IVM655366 JFF655366:JFI655366 JPB655366:JPE655366 JYX655366:JZA655366 KIT655366:KIW655366 KSP655366:KSS655366 LCL655366:LCO655366 LMH655366:LMK655366 LWD655366:LWG655366 MFZ655366:MGC655366 MPV655366:MPY655366 MZR655366:MZU655366 NJN655366:NJQ655366 NTJ655366:NTM655366 ODF655366:ODI655366 ONB655366:ONE655366 OWX655366:OXA655366 PGT655366:PGW655366 PQP655366:PQS655366 QAL655366:QAO655366 QKH655366:QKK655366 QUD655366:QUG655366 RDZ655366:REC655366 RNV655366:RNY655366 RXR655366:RXU655366 SHN655366:SHQ655366 SRJ655366:SRM655366 TBF655366:TBI655366 TLB655366:TLE655366 TUX655366:TVA655366 UET655366:UEW655366 UOP655366:UOS655366 UYL655366:UYO655366 VIH655366:VIK655366 VSD655366:VSG655366 WBZ655366:WCC655366 WLV655366:WLY655366 WVR655366:WVU655366 J720902:M720902 JF720902:JI720902 TB720902:TE720902 ACX720902:ADA720902 AMT720902:AMW720902 AWP720902:AWS720902 BGL720902:BGO720902 BQH720902:BQK720902 CAD720902:CAG720902 CJZ720902:CKC720902 CTV720902:CTY720902 DDR720902:DDU720902 DNN720902:DNQ720902 DXJ720902:DXM720902 EHF720902:EHI720902 ERB720902:ERE720902 FAX720902:FBA720902 FKT720902:FKW720902 FUP720902:FUS720902 GEL720902:GEO720902 GOH720902:GOK720902 GYD720902:GYG720902 HHZ720902:HIC720902 HRV720902:HRY720902 IBR720902:IBU720902 ILN720902:ILQ720902 IVJ720902:IVM720902 JFF720902:JFI720902 JPB720902:JPE720902 JYX720902:JZA720902 KIT720902:KIW720902 KSP720902:KSS720902 LCL720902:LCO720902 LMH720902:LMK720902 LWD720902:LWG720902 MFZ720902:MGC720902 MPV720902:MPY720902 MZR720902:MZU720902 NJN720902:NJQ720902 NTJ720902:NTM720902 ODF720902:ODI720902 ONB720902:ONE720902 OWX720902:OXA720902 PGT720902:PGW720902 PQP720902:PQS720902 QAL720902:QAO720902 QKH720902:QKK720902 QUD720902:QUG720902 RDZ720902:REC720902 RNV720902:RNY720902 RXR720902:RXU720902 SHN720902:SHQ720902 SRJ720902:SRM720902 TBF720902:TBI720902 TLB720902:TLE720902 TUX720902:TVA720902 UET720902:UEW720902 UOP720902:UOS720902 UYL720902:UYO720902 VIH720902:VIK720902 VSD720902:VSG720902 WBZ720902:WCC720902 WLV720902:WLY720902 WVR720902:WVU720902 J786438:M786438 JF786438:JI786438 TB786438:TE786438 ACX786438:ADA786438 AMT786438:AMW786438 AWP786438:AWS786438 BGL786438:BGO786438 BQH786438:BQK786438 CAD786438:CAG786438 CJZ786438:CKC786438 CTV786438:CTY786438 DDR786438:DDU786438 DNN786438:DNQ786438 DXJ786438:DXM786438 EHF786438:EHI786438 ERB786438:ERE786438 FAX786438:FBA786438 FKT786438:FKW786438 FUP786438:FUS786438 GEL786438:GEO786438 GOH786438:GOK786438 GYD786438:GYG786438 HHZ786438:HIC786438 HRV786438:HRY786438 IBR786438:IBU786438 ILN786438:ILQ786438 IVJ786438:IVM786438 JFF786438:JFI786438 JPB786438:JPE786438 JYX786438:JZA786438 KIT786438:KIW786438 KSP786438:KSS786438 LCL786438:LCO786438 LMH786438:LMK786438 LWD786438:LWG786438 MFZ786438:MGC786438 MPV786438:MPY786438 MZR786438:MZU786438 NJN786438:NJQ786438 NTJ786438:NTM786438 ODF786438:ODI786438 ONB786438:ONE786438 OWX786438:OXA786438 PGT786438:PGW786438 PQP786438:PQS786438 QAL786438:QAO786438 QKH786438:QKK786438 QUD786438:QUG786438 RDZ786438:REC786438 RNV786438:RNY786438 RXR786438:RXU786438 SHN786438:SHQ786438 SRJ786438:SRM786438 TBF786438:TBI786438 TLB786438:TLE786438 TUX786438:TVA786438 UET786438:UEW786438 UOP786438:UOS786438 UYL786438:UYO786438 VIH786438:VIK786438 VSD786438:VSG786438 WBZ786438:WCC786438 WLV786438:WLY786438 WVR786438:WVU786438 J851974:M851974 JF851974:JI851974 TB851974:TE851974 ACX851974:ADA851974 AMT851974:AMW851974 AWP851974:AWS851974 BGL851974:BGO851974 BQH851974:BQK851974 CAD851974:CAG851974 CJZ851974:CKC851974 CTV851974:CTY851974 DDR851974:DDU851974 DNN851974:DNQ851974 DXJ851974:DXM851974 EHF851974:EHI851974 ERB851974:ERE851974 FAX851974:FBA851974 FKT851974:FKW851974 FUP851974:FUS851974 GEL851974:GEO851974 GOH851974:GOK851974 GYD851974:GYG851974 HHZ851974:HIC851974 HRV851974:HRY851974 IBR851974:IBU851974 ILN851974:ILQ851974 IVJ851974:IVM851974 JFF851974:JFI851974 JPB851974:JPE851974 JYX851974:JZA851974 KIT851974:KIW851974 KSP851974:KSS851974 LCL851974:LCO851974 LMH851974:LMK851974 LWD851974:LWG851974 MFZ851974:MGC851974 MPV851974:MPY851974 MZR851974:MZU851974 NJN851974:NJQ851974 NTJ851974:NTM851974 ODF851974:ODI851974 ONB851974:ONE851974 OWX851974:OXA851974 PGT851974:PGW851974 PQP851974:PQS851974 QAL851974:QAO851974 QKH851974:QKK851974 QUD851974:QUG851974 RDZ851974:REC851974 RNV851974:RNY851974 RXR851974:RXU851974 SHN851974:SHQ851974 SRJ851974:SRM851974 TBF851974:TBI851974 TLB851974:TLE851974 TUX851974:TVA851974 UET851974:UEW851974 UOP851974:UOS851974 UYL851974:UYO851974 VIH851974:VIK851974 VSD851974:VSG851974 WBZ851974:WCC851974 WLV851974:WLY851974 WVR851974:WVU851974 J917510:M917510 JF917510:JI917510 TB917510:TE917510 ACX917510:ADA917510 AMT917510:AMW917510 AWP917510:AWS917510 BGL917510:BGO917510 BQH917510:BQK917510 CAD917510:CAG917510 CJZ917510:CKC917510 CTV917510:CTY917510 DDR917510:DDU917510 DNN917510:DNQ917510 DXJ917510:DXM917510 EHF917510:EHI917510 ERB917510:ERE917510 FAX917510:FBA917510 FKT917510:FKW917510 FUP917510:FUS917510 GEL917510:GEO917510 GOH917510:GOK917510 GYD917510:GYG917510 HHZ917510:HIC917510 HRV917510:HRY917510 IBR917510:IBU917510 ILN917510:ILQ917510 IVJ917510:IVM917510 JFF917510:JFI917510 JPB917510:JPE917510 JYX917510:JZA917510 KIT917510:KIW917510 KSP917510:KSS917510 LCL917510:LCO917510 LMH917510:LMK917510 LWD917510:LWG917510 MFZ917510:MGC917510 MPV917510:MPY917510 MZR917510:MZU917510 NJN917510:NJQ917510 NTJ917510:NTM917510 ODF917510:ODI917510 ONB917510:ONE917510 OWX917510:OXA917510 PGT917510:PGW917510 PQP917510:PQS917510 QAL917510:QAO917510 QKH917510:QKK917510 QUD917510:QUG917510 RDZ917510:REC917510 RNV917510:RNY917510 RXR917510:RXU917510 SHN917510:SHQ917510 SRJ917510:SRM917510 TBF917510:TBI917510 TLB917510:TLE917510 TUX917510:TVA917510 UET917510:UEW917510 UOP917510:UOS917510 UYL917510:UYO917510 VIH917510:VIK917510 VSD917510:VSG917510 WBZ917510:WCC917510 WLV917510:WLY917510 WVR917510:WVU917510 J983046:M983046 JF983046:JI983046 TB983046:TE983046 ACX983046:ADA983046 AMT983046:AMW983046 AWP983046:AWS983046 BGL983046:BGO983046 BQH983046:BQK983046 CAD983046:CAG983046 CJZ983046:CKC983046 CTV983046:CTY983046 DDR983046:DDU983046 DNN983046:DNQ983046 DXJ983046:DXM983046 EHF983046:EHI983046 ERB983046:ERE983046 FAX983046:FBA983046 FKT983046:FKW983046 FUP983046:FUS983046 GEL983046:GEO983046 GOH983046:GOK983046 GYD983046:GYG983046 HHZ983046:HIC983046 HRV983046:HRY983046 IBR983046:IBU983046 ILN983046:ILQ983046 IVJ983046:IVM983046 JFF983046:JFI983046 JPB983046:JPE983046 JYX983046:JZA983046 KIT983046:KIW983046 KSP983046:KSS983046 LCL983046:LCO983046 LMH983046:LMK983046 LWD983046:LWG983046 MFZ983046:MGC983046 MPV983046:MPY983046 MZR983046:MZU983046 NJN983046:NJQ983046 NTJ983046:NTM983046 ODF983046:ODI983046 ONB983046:ONE983046 OWX983046:OXA983046 PGT983046:PGW983046 PQP983046:PQS983046 QAL983046:QAO983046 QKH983046:QKK983046 QUD983046:QUG983046 RDZ983046:REC983046 RNV983046:RNY983046 RXR983046:RXU983046 SHN983046:SHQ983046 SRJ983046:SRM983046 TBF983046:TBI983046 TLB983046:TLE983046 TUX983046:TVA983046 UET983046:UEW983046 UOP983046:UOS983046 UYL983046:UYO983046 VIH983046:VIK983046 VSD983046:VSG983046 WBZ983046:WCC983046 WLV983046:WLY983046 WVR983046:WVU983046" xr:uid="{6DB198D3-14B9-4631-B8B3-37F9E048D685}">
      <formula1>$B$168:$B$170</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80BFD25D-92B6-44F3-97E0-9AC091BE1B59}">
      <formula1>$A$168:$A$173</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7F9BEEB5-6FDD-4A7C-BD00-713CA97D67A6}">
      <formula1>$C$168:$C$171</formula1>
    </dataValidation>
    <dataValidation type="list" allowBlank="1" showInputMessage="1" showErrorMessage="1" sqref="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xr:uid="{60A05773-244D-431D-AD14-6A938B0BEDE9}">
      <formula1>$D$168:$D$172</formula1>
    </dataValidation>
  </dataValidations>
  <printOptions horizontalCentered="1"/>
  <pageMargins left="0.15748031496062992" right="0.15748031496062992" top="0.51181102362204722" bottom="0.23622047244094491" header="0.15748031496062992" footer="0.19685039370078741"/>
  <pageSetup paperSize="9" scale="98" orientation="landscape"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69" r:id="rId5" name="Label 1">
              <controlPr defaultSize="0" print="0" autoFill="0" autoLine="0" autoPict="0">
                <anchor moveWithCells="1" sizeWithCells="1">
                  <from>
                    <xdr:col>40</xdr:col>
                    <xdr:colOff>476250</xdr:colOff>
                    <xdr:row>0</xdr:row>
                    <xdr:rowOff>0</xdr:rowOff>
                  </from>
                  <to>
                    <xdr:col>41</xdr:col>
                    <xdr:colOff>298450</xdr:colOff>
                    <xdr:row>0</xdr:row>
                    <xdr:rowOff>171450</xdr:rowOff>
                  </to>
                </anchor>
              </controlPr>
            </control>
          </mc:Choice>
        </mc:AlternateContent>
        <mc:AlternateContent xmlns:mc="http://schemas.openxmlformats.org/markup-compatibility/2006">
          <mc:Choice Requires="x14">
            <control shapeId="7170" r:id="rId6" name="Label 2">
              <controlPr defaultSize="0" print="0" autoFill="0" autoLine="0" autoPict="0">
                <anchor moveWithCells="1" sizeWithCells="1">
                  <from>
                    <xdr:col>12</xdr:col>
                    <xdr:colOff>514350</xdr:colOff>
                    <xdr:row>0</xdr:row>
                    <xdr:rowOff>19050</xdr:rowOff>
                  </from>
                  <to>
                    <xdr:col>13</xdr:col>
                    <xdr:colOff>152400</xdr:colOff>
                    <xdr:row>0</xdr:row>
                    <xdr:rowOff>190500</xdr:rowOff>
                  </to>
                </anchor>
              </controlPr>
            </control>
          </mc:Choice>
        </mc:AlternateContent>
        <mc:AlternateContent xmlns:mc="http://schemas.openxmlformats.org/markup-compatibility/2006">
          <mc:Choice Requires="x14">
            <control shapeId="7171" r:id="rId7" name="Label 3">
              <controlPr defaultSize="0" print="0" autoFill="0" autoLine="0" autoPict="0">
                <anchor moveWithCells="1" sizeWithCells="1">
                  <from>
                    <xdr:col>0</xdr:col>
                    <xdr:colOff>19050</xdr:colOff>
                    <xdr:row>37</xdr:row>
                    <xdr:rowOff>107950</xdr:rowOff>
                  </from>
                  <to>
                    <xdr:col>14</xdr:col>
                    <xdr:colOff>641350</xdr:colOff>
                    <xdr:row>46</xdr:row>
                    <xdr:rowOff>50800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9">
    <tabColor rgb="FFCCFFFF"/>
    <pageSetUpPr fitToPage="1"/>
  </sheetPr>
  <dimension ref="A1:O315"/>
  <sheetViews>
    <sheetView showGridLines="0" zoomScale="115" zoomScaleNormal="115" workbookViewId="0">
      <pane ySplit="10" topLeftCell="A11" activePane="bottomLeft" state="frozen"/>
      <selection activeCell="B110" sqref="B110:D110"/>
      <selection pane="bottomLeft" activeCell="B13" sqref="B13:D13"/>
    </sheetView>
  </sheetViews>
  <sheetFormatPr defaultColWidth="9.1796875" defaultRowHeight="12.5" x14ac:dyDescent="0.25"/>
  <cols>
    <col min="1" max="1" width="7.7265625" style="4" customWidth="1"/>
    <col min="2" max="2" width="12.7265625" style="4" customWidth="1"/>
    <col min="3" max="3" width="24.7265625" style="4" customWidth="1"/>
    <col min="4" max="4" width="16.7265625" style="5" customWidth="1"/>
    <col min="5" max="5" width="12.7265625" style="5" customWidth="1"/>
    <col min="6" max="6" width="15.7265625" style="5" customWidth="1"/>
    <col min="7" max="7" width="18.7265625" style="5" customWidth="1"/>
    <col min="8" max="8" width="10.7265625" style="5" customWidth="1"/>
    <col min="9" max="12" width="9.1796875" style="4"/>
    <col min="13" max="13" width="9.1796875" style="4" hidden="1" customWidth="1"/>
    <col min="14" max="16384" width="9.1796875" style="4"/>
  </cols>
  <sheetData>
    <row r="1" spans="1:15" ht="27.65" customHeight="1" x14ac:dyDescent="0.25"/>
    <row r="2" spans="1:15" ht="13" x14ac:dyDescent="0.25">
      <c r="A2" s="493" t="s">
        <v>92</v>
      </c>
      <c r="B2" s="493"/>
      <c r="C2" s="493"/>
      <c r="D2" s="493"/>
      <c r="E2" s="493"/>
      <c r="F2" s="493"/>
      <c r="G2" s="493"/>
      <c r="H2" s="493"/>
      <c r="I2" s="6"/>
      <c r="J2" s="6"/>
      <c r="K2" s="6"/>
      <c r="L2" s="6"/>
      <c r="M2" s="6"/>
      <c r="N2" s="6"/>
      <c r="O2" s="6"/>
    </row>
    <row r="3" spans="1:15" s="8" customFormat="1" ht="10" x14ac:dyDescent="0.2">
      <c r="A3" s="494" t="s">
        <v>0</v>
      </c>
      <c r="B3" s="494"/>
      <c r="C3" s="494"/>
      <c r="D3" s="494"/>
      <c r="E3" s="494"/>
      <c r="F3" s="494"/>
      <c r="G3" s="494"/>
      <c r="H3" s="494"/>
      <c r="I3" s="7"/>
      <c r="J3" s="7"/>
      <c r="K3" s="7"/>
      <c r="L3" s="7"/>
      <c r="M3" s="7"/>
      <c r="N3" s="7"/>
      <c r="O3" s="7"/>
    </row>
    <row r="4" spans="1:15" ht="18" customHeight="1" x14ac:dyDescent="0.25">
      <c r="A4" s="495" t="s">
        <v>261</v>
      </c>
      <c r="B4" s="495"/>
      <c r="C4" s="495"/>
      <c r="D4" s="495"/>
      <c r="E4" s="495"/>
      <c r="F4" s="495"/>
      <c r="G4" s="495"/>
      <c r="H4" s="495"/>
    </row>
    <row r="5" spans="1:15" s="9" customFormat="1" ht="4.5" customHeight="1" x14ac:dyDescent="0.25">
      <c r="C5" s="496"/>
      <c r="D5" s="496"/>
      <c r="E5" s="496"/>
      <c r="F5" s="496"/>
      <c r="G5" s="496"/>
    </row>
    <row r="6" spans="1:15" s="11" customFormat="1" ht="11.5" x14ac:dyDescent="0.25">
      <c r="A6" s="497" t="s">
        <v>1</v>
      </c>
      <c r="B6" s="497"/>
      <c r="C6" s="10" t="s">
        <v>2</v>
      </c>
      <c r="D6" s="10" t="s">
        <v>3</v>
      </c>
      <c r="E6" s="497" t="s">
        <v>4</v>
      </c>
      <c r="F6" s="497"/>
      <c r="G6" s="10" t="s">
        <v>5</v>
      </c>
      <c r="H6" s="10" t="s">
        <v>6</v>
      </c>
    </row>
    <row r="7" spans="1:15" s="14" customFormat="1" ht="20.149999999999999" customHeight="1" x14ac:dyDescent="0.25">
      <c r="A7" s="484" t="s">
        <v>41</v>
      </c>
      <c r="B7" s="484"/>
      <c r="C7" s="12" t="s">
        <v>42</v>
      </c>
      <c r="D7" s="13" t="s">
        <v>26</v>
      </c>
      <c r="E7" s="485" t="s">
        <v>43</v>
      </c>
      <c r="F7" s="486"/>
      <c r="G7" s="12" t="s">
        <v>27</v>
      </c>
      <c r="H7" s="12" t="s">
        <v>19</v>
      </c>
    </row>
    <row r="8" spans="1:15" ht="15" customHeight="1" thickBot="1" x14ac:dyDescent="0.3"/>
    <row r="9" spans="1:15" ht="33.75" customHeight="1" x14ac:dyDescent="0.25">
      <c r="A9" s="487" t="s">
        <v>35</v>
      </c>
      <c r="B9" s="489" t="s">
        <v>36</v>
      </c>
      <c r="C9" s="489"/>
      <c r="D9" s="490"/>
      <c r="E9" s="482" t="s">
        <v>37</v>
      </c>
      <c r="F9" s="482" t="s">
        <v>38</v>
      </c>
      <c r="G9" s="482" t="s">
        <v>44</v>
      </c>
      <c r="H9" s="15" t="s">
        <v>39</v>
      </c>
    </row>
    <row r="10" spans="1:15" s="5" customFormat="1" ht="10.5" customHeight="1" thickBot="1" x14ac:dyDescent="0.3">
      <c r="A10" s="488"/>
      <c r="B10" s="491"/>
      <c r="C10" s="491"/>
      <c r="D10" s="492"/>
      <c r="E10" s="483"/>
      <c r="F10" s="483"/>
      <c r="G10" s="483"/>
      <c r="H10" s="16">
        <v>45078</v>
      </c>
    </row>
    <row r="11" spans="1:15" s="31" customFormat="1" ht="15" customHeight="1" x14ac:dyDescent="0.35">
      <c r="A11" s="468">
        <v>1</v>
      </c>
      <c r="B11" s="473" t="s">
        <v>45</v>
      </c>
      <c r="C11" s="474"/>
      <c r="D11" s="475"/>
      <c r="E11" s="29">
        <v>2967</v>
      </c>
      <c r="F11" s="30">
        <v>40416</v>
      </c>
      <c r="G11" s="29" t="s">
        <v>46</v>
      </c>
      <c r="H11" s="476">
        <v>515</v>
      </c>
      <c r="M11" t="str">
        <f t="shared" ref="M11:M18" si="0">UPPER(B11)</f>
        <v>ГАЙЛЮС МАКСИМ ВИКТОРОВИЧ</v>
      </c>
    </row>
    <row r="12" spans="1:15" s="31" customFormat="1" ht="15" customHeight="1" thickBot="1" x14ac:dyDescent="0.4">
      <c r="A12" s="469"/>
      <c r="B12" s="481" t="s">
        <v>47</v>
      </c>
      <c r="C12" s="479"/>
      <c r="D12" s="480"/>
      <c r="E12" s="32">
        <v>2733</v>
      </c>
      <c r="F12" s="33">
        <v>39847</v>
      </c>
      <c r="G12" s="32" t="s">
        <v>48</v>
      </c>
      <c r="H12" s="477"/>
      <c r="M12" t="str">
        <f t="shared" si="0"/>
        <v>СУХАРЕВ МАКСИМ АЛЕКСЕЕВИЧ</v>
      </c>
    </row>
    <row r="13" spans="1:15" s="31" customFormat="1" ht="15" customHeight="1" x14ac:dyDescent="0.35">
      <c r="A13" s="468">
        <v>2</v>
      </c>
      <c r="B13" s="473" t="s">
        <v>49</v>
      </c>
      <c r="C13" s="474"/>
      <c r="D13" s="475"/>
      <c r="E13" s="29">
        <v>2678</v>
      </c>
      <c r="F13" s="30">
        <v>40570</v>
      </c>
      <c r="G13" s="29" t="s">
        <v>48</v>
      </c>
      <c r="H13" s="476">
        <v>490</v>
      </c>
      <c r="M13" t="str">
        <f t="shared" si="0"/>
        <v>МАРТЫНОВ ТИМОФЕЙ ПАВЛОВИЧ</v>
      </c>
    </row>
    <row r="14" spans="1:15" s="31" customFormat="1" ht="15" customHeight="1" thickBot="1" x14ac:dyDescent="0.4">
      <c r="A14" s="469"/>
      <c r="B14" s="481" t="s">
        <v>50</v>
      </c>
      <c r="C14" s="479"/>
      <c r="D14" s="480"/>
      <c r="E14" s="32">
        <v>2901</v>
      </c>
      <c r="F14" s="33">
        <v>40339</v>
      </c>
      <c r="G14" s="32" t="s">
        <v>51</v>
      </c>
      <c r="H14" s="477"/>
      <c r="M14" t="str">
        <f t="shared" si="0"/>
        <v>ФРАНЦУЗОВ АНТОН ДЕНИСОВИЧ</v>
      </c>
    </row>
    <row r="15" spans="1:15" s="31" customFormat="1" ht="15" customHeight="1" x14ac:dyDescent="0.35">
      <c r="A15" s="468">
        <v>3</v>
      </c>
      <c r="B15" s="473" t="s">
        <v>52</v>
      </c>
      <c r="C15" s="474"/>
      <c r="D15" s="475"/>
      <c r="E15" s="29">
        <v>2997</v>
      </c>
      <c r="F15" s="30">
        <v>40706</v>
      </c>
      <c r="G15" s="29" t="s">
        <v>48</v>
      </c>
      <c r="H15" s="476">
        <v>94</v>
      </c>
      <c r="M15" t="str">
        <f t="shared" si="0"/>
        <v>ЗАБАНОВ АНДРЕЙ ДЕНИСОВИЧ</v>
      </c>
    </row>
    <row r="16" spans="1:15" s="31" customFormat="1" ht="15" customHeight="1" thickBot="1" x14ac:dyDescent="0.4">
      <c r="A16" s="469"/>
      <c r="B16" s="481" t="s">
        <v>53</v>
      </c>
      <c r="C16" s="479"/>
      <c r="D16" s="480"/>
      <c r="E16" s="32">
        <v>3022</v>
      </c>
      <c r="F16" s="33">
        <v>40464</v>
      </c>
      <c r="G16" s="32" t="s">
        <v>48</v>
      </c>
      <c r="H16" s="477"/>
      <c r="M16" t="str">
        <f t="shared" si="0"/>
        <v>КОЛАЙДО НИКОЛАЙ ВЛАДИМИРОВИЧ</v>
      </c>
    </row>
    <row r="17" spans="1:13" s="31" customFormat="1" ht="15" customHeight="1" x14ac:dyDescent="0.35">
      <c r="A17" s="468">
        <v>4</v>
      </c>
      <c r="B17" s="473" t="s">
        <v>54</v>
      </c>
      <c r="C17" s="474"/>
      <c r="D17" s="475"/>
      <c r="E17" s="29">
        <v>3104</v>
      </c>
      <c r="F17" s="30">
        <v>40207</v>
      </c>
      <c r="G17" s="29" t="s">
        <v>48</v>
      </c>
      <c r="H17" s="476">
        <v>80</v>
      </c>
      <c r="M17" t="str">
        <f t="shared" si="0"/>
        <v>ИВАНОВ ПЕТР ДМИТРИЕВИЧ</v>
      </c>
    </row>
    <row r="18" spans="1:13" s="31" customFormat="1" ht="15" customHeight="1" thickBot="1" x14ac:dyDescent="0.4">
      <c r="A18" s="469"/>
      <c r="B18" s="478" t="s">
        <v>55</v>
      </c>
      <c r="C18" s="479"/>
      <c r="D18" s="480"/>
      <c r="E18" s="32">
        <v>2969</v>
      </c>
      <c r="F18" s="33">
        <v>40669</v>
      </c>
      <c r="G18" s="32" t="s">
        <v>46</v>
      </c>
      <c r="H18" s="477"/>
      <c r="M18" t="str">
        <f t="shared" si="0"/>
        <v>КИРИЛЕНКО МАРК ПАВЛОВИЧ</v>
      </c>
    </row>
    <row r="19" spans="1:13" s="19" customFormat="1" ht="10.5" hidden="1" customHeight="1" x14ac:dyDescent="0.25">
      <c r="A19" s="468">
        <v>6</v>
      </c>
      <c r="B19" s="453"/>
      <c r="C19" s="454"/>
      <c r="D19" s="455"/>
      <c r="E19" s="17"/>
      <c r="F19" s="18"/>
      <c r="G19" s="17"/>
      <c r="H19" s="456"/>
    </row>
    <row r="20" spans="1:13" s="19" customFormat="1" ht="10.5" hidden="1" customHeight="1" thickBot="1" x14ac:dyDescent="0.3">
      <c r="A20" s="469"/>
      <c r="B20" s="461"/>
      <c r="C20" s="459"/>
      <c r="D20" s="460"/>
      <c r="E20" s="20"/>
      <c r="F20" s="21"/>
      <c r="G20" s="20"/>
      <c r="H20" s="457"/>
    </row>
    <row r="21" spans="1:13" s="19" customFormat="1" ht="10.5" hidden="1" customHeight="1" x14ac:dyDescent="0.25">
      <c r="A21" s="468">
        <v>7</v>
      </c>
      <c r="B21" s="453"/>
      <c r="C21" s="454"/>
      <c r="D21" s="455"/>
      <c r="E21" s="17"/>
      <c r="F21" s="18"/>
      <c r="G21" s="17"/>
      <c r="H21" s="456"/>
    </row>
    <row r="22" spans="1:13" s="19" customFormat="1" ht="10.5" hidden="1" customHeight="1" thickBot="1" x14ac:dyDescent="0.3">
      <c r="A22" s="469"/>
      <c r="B22" s="461"/>
      <c r="C22" s="459"/>
      <c r="D22" s="460"/>
      <c r="E22" s="20"/>
      <c r="F22" s="21"/>
      <c r="G22" s="20"/>
      <c r="H22" s="457"/>
    </row>
    <row r="23" spans="1:13" s="19" customFormat="1" ht="10.5" hidden="1" customHeight="1" x14ac:dyDescent="0.25">
      <c r="A23" s="468">
        <v>8</v>
      </c>
      <c r="B23" s="453"/>
      <c r="C23" s="454"/>
      <c r="D23" s="455"/>
      <c r="E23" s="17"/>
      <c r="F23" s="18"/>
      <c r="G23" s="17"/>
      <c r="H23" s="456"/>
    </row>
    <row r="24" spans="1:13" s="19" customFormat="1" ht="10.5" hidden="1" customHeight="1" thickBot="1" x14ac:dyDescent="0.3">
      <c r="A24" s="469"/>
      <c r="B24" s="461"/>
      <c r="C24" s="459"/>
      <c r="D24" s="460"/>
      <c r="E24" s="20"/>
      <c r="F24" s="21"/>
      <c r="G24" s="20"/>
      <c r="H24" s="457"/>
    </row>
    <row r="25" spans="1:13" s="19" customFormat="1" ht="10.5" hidden="1" customHeight="1" x14ac:dyDescent="0.25">
      <c r="A25" s="468">
        <v>9</v>
      </c>
      <c r="B25" s="453"/>
      <c r="C25" s="454"/>
      <c r="D25" s="455"/>
      <c r="E25" s="17"/>
      <c r="F25" s="18"/>
      <c r="G25" s="17"/>
      <c r="H25" s="456"/>
    </row>
    <row r="26" spans="1:13" s="19" customFormat="1" ht="10.5" hidden="1" customHeight="1" thickBot="1" x14ac:dyDescent="0.3">
      <c r="A26" s="469"/>
      <c r="B26" s="461"/>
      <c r="C26" s="459"/>
      <c r="D26" s="460"/>
      <c r="E26" s="20"/>
      <c r="F26" s="21"/>
      <c r="G26" s="20"/>
      <c r="H26" s="457"/>
    </row>
    <row r="27" spans="1:13" s="19" customFormat="1" ht="10.5" hidden="1" customHeight="1" x14ac:dyDescent="0.25">
      <c r="A27" s="468">
        <v>10</v>
      </c>
      <c r="B27" s="453"/>
      <c r="C27" s="454"/>
      <c r="D27" s="455"/>
      <c r="E27" s="17"/>
      <c r="F27" s="18"/>
      <c r="G27" s="17"/>
      <c r="H27" s="456"/>
    </row>
    <row r="28" spans="1:13" s="19" customFormat="1" ht="10.5" hidden="1" customHeight="1" thickBot="1" x14ac:dyDescent="0.3">
      <c r="A28" s="469"/>
      <c r="B28" s="461"/>
      <c r="C28" s="459"/>
      <c r="D28" s="460"/>
      <c r="E28" s="20"/>
      <c r="F28" s="21"/>
      <c r="G28" s="20"/>
      <c r="H28" s="457"/>
    </row>
    <row r="29" spans="1:13" s="19" customFormat="1" ht="10.5" hidden="1" customHeight="1" x14ac:dyDescent="0.25">
      <c r="A29" s="468">
        <v>11</v>
      </c>
      <c r="B29" s="453"/>
      <c r="C29" s="454"/>
      <c r="D29" s="455"/>
      <c r="E29" s="17"/>
      <c r="F29" s="18"/>
      <c r="G29" s="17"/>
      <c r="H29" s="456"/>
    </row>
    <row r="30" spans="1:13" s="19" customFormat="1" ht="10.5" hidden="1" customHeight="1" thickBot="1" x14ac:dyDescent="0.3">
      <c r="A30" s="469"/>
      <c r="B30" s="461"/>
      <c r="C30" s="459"/>
      <c r="D30" s="460"/>
      <c r="E30" s="20"/>
      <c r="F30" s="21"/>
      <c r="G30" s="20"/>
      <c r="H30" s="457"/>
    </row>
    <row r="31" spans="1:13" s="19" customFormat="1" ht="10.5" hidden="1" customHeight="1" x14ac:dyDescent="0.25">
      <c r="A31" s="468">
        <v>12</v>
      </c>
      <c r="B31" s="453"/>
      <c r="C31" s="454"/>
      <c r="D31" s="455"/>
      <c r="E31" s="17"/>
      <c r="F31" s="18"/>
      <c r="G31" s="17"/>
      <c r="H31" s="456"/>
    </row>
    <row r="32" spans="1:13" s="19" customFormat="1" ht="10.5" hidden="1" customHeight="1" thickBot="1" x14ac:dyDescent="0.3">
      <c r="A32" s="469"/>
      <c r="B32" s="461"/>
      <c r="C32" s="459"/>
      <c r="D32" s="460"/>
      <c r="E32" s="20"/>
      <c r="F32" s="21"/>
      <c r="G32" s="20"/>
      <c r="H32" s="457"/>
    </row>
    <row r="33" spans="1:8" s="19" customFormat="1" ht="10.5" hidden="1" customHeight="1" x14ac:dyDescent="0.25">
      <c r="A33" s="468">
        <v>13</v>
      </c>
      <c r="B33" s="453"/>
      <c r="C33" s="454"/>
      <c r="D33" s="455"/>
      <c r="E33" s="17"/>
      <c r="F33" s="18"/>
      <c r="G33" s="17"/>
      <c r="H33" s="456"/>
    </row>
    <row r="34" spans="1:8" s="19" customFormat="1" ht="10.5" hidden="1" customHeight="1" thickBot="1" x14ac:dyDescent="0.3">
      <c r="A34" s="469"/>
      <c r="B34" s="461"/>
      <c r="C34" s="459"/>
      <c r="D34" s="460"/>
      <c r="E34" s="20"/>
      <c r="F34" s="21"/>
      <c r="G34" s="20"/>
      <c r="H34" s="457"/>
    </row>
    <row r="35" spans="1:8" s="19" customFormat="1" ht="10.5" hidden="1" customHeight="1" x14ac:dyDescent="0.25">
      <c r="A35" s="468">
        <v>14</v>
      </c>
      <c r="B35" s="453"/>
      <c r="C35" s="454"/>
      <c r="D35" s="455"/>
      <c r="E35" s="17"/>
      <c r="F35" s="18"/>
      <c r="G35" s="17"/>
      <c r="H35" s="456"/>
    </row>
    <row r="36" spans="1:8" s="19" customFormat="1" ht="10.5" hidden="1" customHeight="1" thickBot="1" x14ac:dyDescent="0.3">
      <c r="A36" s="469"/>
      <c r="B36" s="461"/>
      <c r="C36" s="459"/>
      <c r="D36" s="460"/>
      <c r="E36" s="20"/>
      <c r="F36" s="21"/>
      <c r="G36" s="20"/>
      <c r="H36" s="457"/>
    </row>
    <row r="37" spans="1:8" s="19" customFormat="1" ht="10.5" hidden="1" customHeight="1" x14ac:dyDescent="0.25">
      <c r="A37" s="468">
        <v>15</v>
      </c>
      <c r="B37" s="453"/>
      <c r="C37" s="454"/>
      <c r="D37" s="455"/>
      <c r="E37" s="17"/>
      <c r="F37" s="18"/>
      <c r="G37" s="17"/>
      <c r="H37" s="456"/>
    </row>
    <row r="38" spans="1:8" s="19" customFormat="1" ht="10.5" hidden="1" customHeight="1" thickBot="1" x14ac:dyDescent="0.3">
      <c r="A38" s="469"/>
      <c r="B38" s="461"/>
      <c r="C38" s="459"/>
      <c r="D38" s="460"/>
      <c r="E38" s="20"/>
      <c r="F38" s="21"/>
      <c r="G38" s="20"/>
      <c r="H38" s="457"/>
    </row>
    <row r="39" spans="1:8" s="19" customFormat="1" ht="10.5" hidden="1" customHeight="1" x14ac:dyDescent="0.25">
      <c r="A39" s="468">
        <v>16</v>
      </c>
      <c r="B39" s="453"/>
      <c r="C39" s="454"/>
      <c r="D39" s="455"/>
      <c r="E39" s="17"/>
      <c r="F39" s="18"/>
      <c r="G39" s="17"/>
      <c r="H39" s="456"/>
    </row>
    <row r="40" spans="1:8" s="19" customFormat="1" ht="10.5" hidden="1" customHeight="1" thickBot="1" x14ac:dyDescent="0.3">
      <c r="A40" s="469"/>
      <c r="B40" s="461"/>
      <c r="C40" s="459"/>
      <c r="D40" s="460"/>
      <c r="E40" s="20"/>
      <c r="F40" s="21"/>
      <c r="G40" s="20"/>
      <c r="H40" s="457"/>
    </row>
    <row r="41" spans="1:8" s="19" customFormat="1" ht="10.5" hidden="1" customHeight="1" x14ac:dyDescent="0.25">
      <c r="A41" s="468">
        <v>17</v>
      </c>
      <c r="B41" s="453"/>
      <c r="C41" s="454"/>
      <c r="D41" s="455"/>
      <c r="E41" s="17"/>
      <c r="F41" s="18"/>
      <c r="G41" s="17"/>
      <c r="H41" s="456"/>
    </row>
    <row r="42" spans="1:8" s="19" customFormat="1" ht="10.5" hidden="1" customHeight="1" thickBot="1" x14ac:dyDescent="0.3">
      <c r="A42" s="469"/>
      <c r="B42" s="461"/>
      <c r="C42" s="459"/>
      <c r="D42" s="460"/>
      <c r="E42" s="20"/>
      <c r="F42" s="21"/>
      <c r="G42" s="20"/>
      <c r="H42" s="457"/>
    </row>
    <row r="43" spans="1:8" s="19" customFormat="1" ht="10.5" hidden="1" customHeight="1" x14ac:dyDescent="0.25">
      <c r="A43" s="468">
        <v>18</v>
      </c>
      <c r="B43" s="453"/>
      <c r="C43" s="454"/>
      <c r="D43" s="455"/>
      <c r="E43" s="17"/>
      <c r="F43" s="18"/>
      <c r="G43" s="17"/>
      <c r="H43" s="456"/>
    </row>
    <row r="44" spans="1:8" s="19" customFormat="1" ht="10.5" hidden="1" customHeight="1" thickBot="1" x14ac:dyDescent="0.3">
      <c r="A44" s="469"/>
      <c r="B44" s="461"/>
      <c r="C44" s="459"/>
      <c r="D44" s="460"/>
      <c r="E44" s="20"/>
      <c r="F44" s="21"/>
      <c r="G44" s="20"/>
      <c r="H44" s="457"/>
    </row>
    <row r="45" spans="1:8" s="19" customFormat="1" ht="10.5" hidden="1" customHeight="1" x14ac:dyDescent="0.25">
      <c r="A45" s="468">
        <v>19</v>
      </c>
      <c r="B45" s="453"/>
      <c r="C45" s="454"/>
      <c r="D45" s="455"/>
      <c r="E45" s="17"/>
      <c r="F45" s="18"/>
      <c r="G45" s="17"/>
      <c r="H45" s="456"/>
    </row>
    <row r="46" spans="1:8" s="19" customFormat="1" ht="10.5" hidden="1" customHeight="1" thickBot="1" x14ac:dyDescent="0.3">
      <c r="A46" s="469"/>
      <c r="B46" s="461"/>
      <c r="C46" s="459"/>
      <c r="D46" s="460"/>
      <c r="E46" s="20"/>
      <c r="F46" s="21"/>
      <c r="G46" s="20"/>
      <c r="H46" s="457"/>
    </row>
    <row r="47" spans="1:8" s="19" customFormat="1" ht="10.5" hidden="1" customHeight="1" x14ac:dyDescent="0.25">
      <c r="A47" s="468">
        <v>20</v>
      </c>
      <c r="B47" s="453"/>
      <c r="C47" s="454"/>
      <c r="D47" s="455"/>
      <c r="E47" s="17"/>
      <c r="F47" s="18"/>
      <c r="G47" s="17"/>
      <c r="H47" s="456"/>
    </row>
    <row r="48" spans="1:8" s="19" customFormat="1" ht="10.5" hidden="1" customHeight="1" thickBot="1" x14ac:dyDescent="0.3">
      <c r="A48" s="469"/>
      <c r="B48" s="461"/>
      <c r="C48" s="459"/>
      <c r="D48" s="460"/>
      <c r="E48" s="20"/>
      <c r="F48" s="21"/>
      <c r="G48" s="20"/>
      <c r="H48" s="457"/>
    </row>
    <row r="49" spans="1:8" s="19" customFormat="1" ht="10.5" hidden="1" customHeight="1" x14ac:dyDescent="0.25">
      <c r="A49" s="468">
        <v>21</v>
      </c>
      <c r="B49" s="453"/>
      <c r="C49" s="454"/>
      <c r="D49" s="455"/>
      <c r="E49" s="17"/>
      <c r="F49" s="18"/>
      <c r="G49" s="17"/>
      <c r="H49" s="456"/>
    </row>
    <row r="50" spans="1:8" s="19" customFormat="1" ht="10.5" hidden="1" customHeight="1" thickBot="1" x14ac:dyDescent="0.3">
      <c r="A50" s="469"/>
      <c r="B50" s="461"/>
      <c r="C50" s="459"/>
      <c r="D50" s="460"/>
      <c r="E50" s="20"/>
      <c r="F50" s="21"/>
      <c r="G50" s="20"/>
      <c r="H50" s="457"/>
    </row>
    <row r="51" spans="1:8" s="19" customFormat="1" ht="10.5" hidden="1" customHeight="1" x14ac:dyDescent="0.25">
      <c r="A51" s="468">
        <v>22</v>
      </c>
      <c r="B51" s="453"/>
      <c r="C51" s="454"/>
      <c r="D51" s="455"/>
      <c r="E51" s="17"/>
      <c r="F51" s="18"/>
      <c r="G51" s="17"/>
      <c r="H51" s="456"/>
    </row>
    <row r="52" spans="1:8" s="19" customFormat="1" ht="10.5" hidden="1" customHeight="1" thickBot="1" x14ac:dyDescent="0.3">
      <c r="A52" s="469"/>
      <c r="B52" s="461"/>
      <c r="C52" s="459"/>
      <c r="D52" s="460"/>
      <c r="E52" s="20"/>
      <c r="F52" s="21"/>
      <c r="G52" s="20"/>
      <c r="H52" s="457"/>
    </row>
    <row r="53" spans="1:8" s="19" customFormat="1" ht="10.5" hidden="1" customHeight="1" x14ac:dyDescent="0.25">
      <c r="A53" s="468">
        <v>23</v>
      </c>
      <c r="B53" s="453"/>
      <c r="C53" s="454"/>
      <c r="D53" s="455"/>
      <c r="E53" s="17"/>
      <c r="F53" s="18"/>
      <c r="G53" s="17"/>
      <c r="H53" s="456"/>
    </row>
    <row r="54" spans="1:8" s="19" customFormat="1" ht="10.5" hidden="1" customHeight="1" thickBot="1" x14ac:dyDescent="0.3">
      <c r="A54" s="469"/>
      <c r="B54" s="461"/>
      <c r="C54" s="459"/>
      <c r="D54" s="460"/>
      <c r="E54" s="20"/>
      <c r="F54" s="21"/>
      <c r="G54" s="20"/>
      <c r="H54" s="457"/>
    </row>
    <row r="55" spans="1:8" s="19" customFormat="1" ht="10.5" hidden="1" customHeight="1" x14ac:dyDescent="0.25">
      <c r="A55" s="468">
        <v>24</v>
      </c>
      <c r="B55" s="453"/>
      <c r="C55" s="454"/>
      <c r="D55" s="455"/>
      <c r="E55" s="17"/>
      <c r="F55" s="18"/>
      <c r="G55" s="17"/>
      <c r="H55" s="456"/>
    </row>
    <row r="56" spans="1:8" s="19" customFormat="1" ht="10.5" hidden="1" customHeight="1" thickBot="1" x14ac:dyDescent="0.3">
      <c r="A56" s="469"/>
      <c r="B56" s="461"/>
      <c r="C56" s="459"/>
      <c r="D56" s="460"/>
      <c r="E56" s="20"/>
      <c r="F56" s="21"/>
      <c r="G56" s="20"/>
      <c r="H56" s="457"/>
    </row>
    <row r="57" spans="1:8" s="19" customFormat="1" ht="10.5" hidden="1" customHeight="1" x14ac:dyDescent="0.25">
      <c r="A57" s="468">
        <v>25</v>
      </c>
      <c r="B57" s="470"/>
      <c r="C57" s="470"/>
      <c r="D57" s="471"/>
      <c r="E57" s="17"/>
      <c r="F57" s="17"/>
      <c r="G57" s="17"/>
      <c r="H57" s="456"/>
    </row>
    <row r="58" spans="1:8" s="19" customFormat="1" ht="10.5" hidden="1" customHeight="1" thickBot="1" x14ac:dyDescent="0.3">
      <c r="A58" s="469"/>
      <c r="B58" s="458"/>
      <c r="C58" s="458"/>
      <c r="D58" s="472"/>
      <c r="E58" s="20"/>
      <c r="F58" s="20"/>
      <c r="G58" s="20"/>
      <c r="H58" s="457"/>
    </row>
    <row r="59" spans="1:8" s="19" customFormat="1" ht="10.5" hidden="1" customHeight="1" x14ac:dyDescent="0.25">
      <c r="A59" s="468">
        <v>26</v>
      </c>
      <c r="B59" s="470"/>
      <c r="C59" s="470"/>
      <c r="D59" s="471"/>
      <c r="E59" s="17"/>
      <c r="F59" s="17"/>
      <c r="G59" s="17"/>
      <c r="H59" s="456"/>
    </row>
    <row r="60" spans="1:8" s="19" customFormat="1" ht="10.5" hidden="1" customHeight="1" thickBot="1" x14ac:dyDescent="0.3">
      <c r="A60" s="469"/>
      <c r="B60" s="458"/>
      <c r="C60" s="458"/>
      <c r="D60" s="472"/>
      <c r="E60" s="20"/>
      <c r="F60" s="20"/>
      <c r="G60" s="20"/>
      <c r="H60" s="457"/>
    </row>
    <row r="61" spans="1:8" s="19" customFormat="1" ht="10.5" hidden="1" customHeight="1" x14ac:dyDescent="0.25">
      <c r="A61" s="468">
        <v>27</v>
      </c>
      <c r="B61" s="470"/>
      <c r="C61" s="470"/>
      <c r="D61" s="471"/>
      <c r="E61" s="17"/>
      <c r="F61" s="17"/>
      <c r="G61" s="17"/>
      <c r="H61" s="456"/>
    </row>
    <row r="62" spans="1:8" s="19" customFormat="1" ht="10.5" hidden="1" customHeight="1" thickBot="1" x14ac:dyDescent="0.3">
      <c r="A62" s="469"/>
      <c r="B62" s="458"/>
      <c r="C62" s="458"/>
      <c r="D62" s="472"/>
      <c r="E62" s="20"/>
      <c r="F62" s="20"/>
      <c r="G62" s="20"/>
      <c r="H62" s="457"/>
    </row>
    <row r="63" spans="1:8" s="19" customFormat="1" ht="10.5" hidden="1" customHeight="1" x14ac:dyDescent="0.25">
      <c r="A63" s="468">
        <v>28</v>
      </c>
      <c r="B63" s="470"/>
      <c r="C63" s="470"/>
      <c r="D63" s="471"/>
      <c r="E63" s="17"/>
      <c r="F63" s="17"/>
      <c r="G63" s="17"/>
      <c r="H63" s="456"/>
    </row>
    <row r="64" spans="1:8" s="19" customFormat="1" ht="10.5" hidden="1" customHeight="1" thickBot="1" x14ac:dyDescent="0.3">
      <c r="A64" s="469"/>
      <c r="B64" s="458"/>
      <c r="C64" s="458"/>
      <c r="D64" s="472"/>
      <c r="E64" s="20"/>
      <c r="F64" s="20"/>
      <c r="G64" s="20"/>
      <c r="H64" s="457"/>
    </row>
    <row r="65" spans="1:8" s="19" customFormat="1" ht="10.5" hidden="1" customHeight="1" x14ac:dyDescent="0.25">
      <c r="A65" s="468">
        <v>29</v>
      </c>
      <c r="B65" s="470"/>
      <c r="C65" s="470"/>
      <c r="D65" s="471"/>
      <c r="E65" s="17"/>
      <c r="F65" s="17"/>
      <c r="G65" s="17"/>
      <c r="H65" s="456"/>
    </row>
    <row r="66" spans="1:8" s="19" customFormat="1" ht="10.5" hidden="1" customHeight="1" thickBot="1" x14ac:dyDescent="0.3">
      <c r="A66" s="469"/>
      <c r="B66" s="458"/>
      <c r="C66" s="458"/>
      <c r="D66" s="472"/>
      <c r="E66" s="20"/>
      <c r="F66" s="20"/>
      <c r="G66" s="20"/>
      <c r="H66" s="457"/>
    </row>
    <row r="67" spans="1:8" s="19" customFormat="1" ht="10.5" hidden="1" customHeight="1" x14ac:dyDescent="0.25">
      <c r="A67" s="468">
        <v>30</v>
      </c>
      <c r="B67" s="470"/>
      <c r="C67" s="470"/>
      <c r="D67" s="471"/>
      <c r="E67" s="17"/>
      <c r="F67" s="17"/>
      <c r="G67" s="17"/>
      <c r="H67" s="456"/>
    </row>
    <row r="68" spans="1:8" s="19" customFormat="1" ht="10.5" hidden="1" customHeight="1" thickBot="1" x14ac:dyDescent="0.3">
      <c r="A68" s="469"/>
      <c r="B68" s="458"/>
      <c r="C68" s="458"/>
      <c r="D68" s="472"/>
      <c r="E68" s="20"/>
      <c r="F68" s="20"/>
      <c r="G68" s="20"/>
      <c r="H68" s="457"/>
    </row>
    <row r="69" spans="1:8" s="19" customFormat="1" ht="10.5" hidden="1" customHeight="1" x14ac:dyDescent="0.25">
      <c r="A69" s="468">
        <v>31</v>
      </c>
      <c r="B69" s="470"/>
      <c r="C69" s="470"/>
      <c r="D69" s="471"/>
      <c r="E69" s="17"/>
      <c r="F69" s="17"/>
      <c r="G69" s="17"/>
      <c r="H69" s="456"/>
    </row>
    <row r="70" spans="1:8" s="19" customFormat="1" ht="10.5" hidden="1" customHeight="1" thickBot="1" x14ac:dyDescent="0.3">
      <c r="A70" s="469"/>
      <c r="B70" s="458"/>
      <c r="C70" s="458"/>
      <c r="D70" s="472"/>
      <c r="E70" s="20"/>
      <c r="F70" s="20"/>
      <c r="G70" s="20"/>
      <c r="H70" s="457"/>
    </row>
    <row r="71" spans="1:8" s="19" customFormat="1" ht="10.5" hidden="1" customHeight="1" x14ac:dyDescent="0.25">
      <c r="A71" s="468">
        <v>32</v>
      </c>
      <c r="B71" s="470"/>
      <c r="C71" s="470"/>
      <c r="D71" s="471"/>
      <c r="E71" s="17"/>
      <c r="F71" s="17"/>
      <c r="G71" s="17"/>
      <c r="H71" s="456"/>
    </row>
    <row r="72" spans="1:8" s="19" customFormat="1" ht="10.5" hidden="1" customHeight="1" thickBot="1" x14ac:dyDescent="0.3">
      <c r="A72" s="469"/>
      <c r="B72" s="458"/>
      <c r="C72" s="458"/>
      <c r="D72" s="472"/>
      <c r="E72" s="20"/>
      <c r="F72" s="20"/>
      <c r="G72" s="20"/>
      <c r="H72" s="457"/>
    </row>
    <row r="73" spans="1:8" s="19" customFormat="1" ht="10.5" hidden="1" customHeight="1" x14ac:dyDescent="0.25">
      <c r="A73" s="468">
        <v>33</v>
      </c>
      <c r="B73" s="470"/>
      <c r="C73" s="470"/>
      <c r="D73" s="471"/>
      <c r="E73" s="17"/>
      <c r="F73" s="17"/>
      <c r="G73" s="17"/>
      <c r="H73" s="456"/>
    </row>
    <row r="74" spans="1:8" s="19" customFormat="1" ht="10.5" hidden="1" customHeight="1" thickBot="1" x14ac:dyDescent="0.3">
      <c r="A74" s="469"/>
      <c r="B74" s="458"/>
      <c r="C74" s="458"/>
      <c r="D74" s="472"/>
      <c r="E74" s="20"/>
      <c r="F74" s="20"/>
      <c r="G74" s="20"/>
      <c r="H74" s="457"/>
    </row>
    <row r="75" spans="1:8" s="19" customFormat="1" ht="10.5" hidden="1" customHeight="1" x14ac:dyDescent="0.25">
      <c r="A75" s="468">
        <v>34</v>
      </c>
      <c r="B75" s="470"/>
      <c r="C75" s="470"/>
      <c r="D75" s="471"/>
      <c r="E75" s="17"/>
      <c r="F75" s="17"/>
      <c r="G75" s="17"/>
      <c r="H75" s="456"/>
    </row>
    <row r="76" spans="1:8" s="19" customFormat="1" ht="10.5" hidden="1" customHeight="1" thickBot="1" x14ac:dyDescent="0.3">
      <c r="A76" s="469"/>
      <c r="B76" s="458"/>
      <c r="C76" s="458"/>
      <c r="D76" s="472"/>
      <c r="E76" s="20"/>
      <c r="F76" s="20"/>
      <c r="G76" s="20"/>
      <c r="H76" s="457"/>
    </row>
    <row r="77" spans="1:8" s="19" customFormat="1" ht="10.5" hidden="1" customHeight="1" x14ac:dyDescent="0.25">
      <c r="A77" s="468">
        <v>35</v>
      </c>
      <c r="B77" s="470"/>
      <c r="C77" s="470"/>
      <c r="D77" s="471"/>
      <c r="E77" s="17"/>
      <c r="F77" s="17"/>
      <c r="G77" s="17"/>
      <c r="H77" s="456"/>
    </row>
    <row r="78" spans="1:8" s="19" customFormat="1" ht="10.5" hidden="1" customHeight="1" thickBot="1" x14ac:dyDescent="0.3">
      <c r="A78" s="469"/>
      <c r="B78" s="458"/>
      <c r="C78" s="458"/>
      <c r="D78" s="472"/>
      <c r="E78" s="20"/>
      <c r="F78" s="20"/>
      <c r="G78" s="20"/>
      <c r="H78" s="457"/>
    </row>
    <row r="79" spans="1:8" s="19" customFormat="1" ht="10.5" hidden="1" customHeight="1" x14ac:dyDescent="0.25">
      <c r="A79" s="468">
        <v>36</v>
      </c>
      <c r="B79" s="470"/>
      <c r="C79" s="470"/>
      <c r="D79" s="471"/>
      <c r="E79" s="17"/>
      <c r="F79" s="17"/>
      <c r="G79" s="17"/>
      <c r="H79" s="456"/>
    </row>
    <row r="80" spans="1:8" s="19" customFormat="1" ht="10.5" hidden="1" customHeight="1" thickBot="1" x14ac:dyDescent="0.3">
      <c r="A80" s="469"/>
      <c r="B80" s="458"/>
      <c r="C80" s="458"/>
      <c r="D80" s="472"/>
      <c r="E80" s="20"/>
      <c r="F80" s="20"/>
      <c r="G80" s="20"/>
      <c r="H80" s="457"/>
    </row>
    <row r="81" spans="1:11" s="19" customFormat="1" ht="10.5" hidden="1" customHeight="1" x14ac:dyDescent="0.25">
      <c r="A81" s="468">
        <v>37</v>
      </c>
      <c r="B81" s="470"/>
      <c r="C81" s="470"/>
      <c r="D81" s="471"/>
      <c r="E81" s="17"/>
      <c r="F81" s="17"/>
      <c r="G81" s="17"/>
      <c r="H81" s="456"/>
    </row>
    <row r="82" spans="1:11" s="19" customFormat="1" ht="10.5" hidden="1" customHeight="1" thickBot="1" x14ac:dyDescent="0.3">
      <c r="A82" s="469"/>
      <c r="B82" s="458"/>
      <c r="C82" s="458"/>
      <c r="D82" s="472"/>
      <c r="E82" s="20"/>
      <c r="F82" s="20"/>
      <c r="G82" s="20"/>
      <c r="H82" s="457"/>
    </row>
    <row r="83" spans="1:11" s="19" customFormat="1" ht="10.5" hidden="1" customHeight="1" x14ac:dyDescent="0.25">
      <c r="A83" s="468">
        <v>38</v>
      </c>
      <c r="B83" s="470"/>
      <c r="C83" s="470"/>
      <c r="D83" s="471"/>
      <c r="E83" s="17"/>
      <c r="F83" s="17"/>
      <c r="G83" s="17"/>
      <c r="H83" s="456"/>
    </row>
    <row r="84" spans="1:11" s="19" customFormat="1" ht="10.5" hidden="1" customHeight="1" thickBot="1" x14ac:dyDescent="0.3">
      <c r="A84" s="469"/>
      <c r="B84" s="458"/>
      <c r="C84" s="458"/>
      <c r="D84" s="472"/>
      <c r="E84" s="20"/>
      <c r="F84" s="20"/>
      <c r="G84" s="20"/>
      <c r="H84" s="457"/>
    </row>
    <row r="85" spans="1:11" s="19" customFormat="1" ht="10.5" hidden="1" customHeight="1" x14ac:dyDescent="0.25">
      <c r="A85" s="468">
        <v>39</v>
      </c>
      <c r="B85" s="470"/>
      <c r="C85" s="470"/>
      <c r="D85" s="471"/>
      <c r="E85" s="17"/>
      <c r="F85" s="17"/>
      <c r="G85" s="17"/>
      <c r="H85" s="456"/>
    </row>
    <row r="86" spans="1:11" s="19" customFormat="1" ht="10.5" hidden="1" customHeight="1" thickBot="1" x14ac:dyDescent="0.3">
      <c r="A86" s="469"/>
      <c r="B86" s="458"/>
      <c r="C86" s="458"/>
      <c r="D86" s="472"/>
      <c r="E86" s="20"/>
      <c r="F86" s="20"/>
      <c r="G86" s="20"/>
      <c r="H86" s="457"/>
    </row>
    <row r="87" spans="1:11" s="19" customFormat="1" ht="10.5" hidden="1" customHeight="1" x14ac:dyDescent="0.25">
      <c r="A87" s="468">
        <v>40</v>
      </c>
      <c r="B87" s="470"/>
      <c r="C87" s="470"/>
      <c r="D87" s="471"/>
      <c r="E87" s="17"/>
      <c r="F87" s="17"/>
      <c r="G87" s="17"/>
      <c r="H87" s="456"/>
    </row>
    <row r="88" spans="1:11" s="19" customFormat="1" ht="10.5" hidden="1" customHeight="1" thickBot="1" x14ac:dyDescent="0.3">
      <c r="A88" s="469"/>
      <c r="B88" s="458"/>
      <c r="C88" s="458"/>
      <c r="D88" s="472"/>
      <c r="E88" s="20"/>
      <c r="F88" s="20"/>
      <c r="G88" s="20"/>
      <c r="H88" s="457"/>
    </row>
    <row r="89" spans="1:11" x14ac:dyDescent="0.25">
      <c r="A89" s="34"/>
      <c r="B89" s="22"/>
    </row>
    <row r="90" spans="1:11" s="1" customFormat="1" ht="10.15" customHeight="1" x14ac:dyDescent="0.25">
      <c r="B90" s="2"/>
      <c r="C90" s="2"/>
      <c r="D90" s="2"/>
      <c r="E90" s="462" t="s">
        <v>15</v>
      </c>
      <c r="F90" s="462"/>
      <c r="G90" s="462"/>
      <c r="H90" s="462"/>
      <c r="I90" s="2"/>
      <c r="J90" s="2"/>
      <c r="K90" s="2"/>
    </row>
    <row r="91" spans="1:11" s="1" customFormat="1" ht="10.15" customHeight="1" x14ac:dyDescent="0.25">
      <c r="A91" s="2"/>
      <c r="B91" s="2"/>
      <c r="C91" s="2"/>
      <c r="D91" s="2"/>
      <c r="E91" s="463"/>
      <c r="F91" s="463"/>
      <c r="G91" s="465" t="s">
        <v>56</v>
      </c>
      <c r="H91" s="465"/>
      <c r="I91" s="23"/>
      <c r="J91" s="23"/>
      <c r="K91" s="23"/>
    </row>
    <row r="92" spans="1:11" s="1" customFormat="1" ht="10.15" customHeight="1" x14ac:dyDescent="0.25">
      <c r="A92" s="2"/>
      <c r="B92" s="2"/>
      <c r="C92" s="2"/>
      <c r="D92" s="2"/>
      <c r="E92" s="464"/>
      <c r="F92" s="464"/>
      <c r="G92" s="466"/>
      <c r="H92" s="466"/>
      <c r="I92" s="23"/>
      <c r="J92" s="23"/>
      <c r="K92" s="23"/>
    </row>
    <row r="93" spans="1:11" s="1" customFormat="1" ht="10.15" customHeight="1" x14ac:dyDescent="0.25">
      <c r="B93" s="24"/>
      <c r="C93" s="24"/>
      <c r="D93" s="24"/>
      <c r="E93" s="467" t="s">
        <v>16</v>
      </c>
      <c r="F93" s="467"/>
      <c r="G93" s="283" t="s">
        <v>40</v>
      </c>
      <c r="H93" s="284"/>
      <c r="I93" s="24"/>
      <c r="J93" s="24"/>
      <c r="K93" s="24"/>
    </row>
    <row r="94" spans="1:11" ht="12.75" customHeight="1" x14ac:dyDescent="0.25">
      <c r="A94" s="25"/>
      <c r="B94" s="25"/>
      <c r="C94" s="25"/>
      <c r="D94" s="26"/>
      <c r="E94" s="26"/>
      <c r="F94" s="26"/>
      <c r="G94" s="26"/>
      <c r="H94" s="26"/>
    </row>
    <row r="95" spans="1:11" x14ac:dyDescent="0.25">
      <c r="A95" s="452"/>
      <c r="B95" s="452"/>
      <c r="C95" s="452"/>
      <c r="D95" s="452"/>
      <c r="E95" s="452"/>
      <c r="F95" s="452"/>
      <c r="G95" s="452"/>
      <c r="H95" s="452"/>
    </row>
    <row r="96" spans="1:11" x14ac:dyDescent="0.25">
      <c r="A96" s="452"/>
      <c r="B96" s="452"/>
      <c r="C96" s="452"/>
      <c r="D96" s="452"/>
      <c r="E96" s="452"/>
      <c r="F96" s="452"/>
      <c r="G96" s="452"/>
      <c r="H96" s="452"/>
    </row>
    <row r="98" spans="1:15" s="5" customFormat="1" x14ac:dyDescent="0.25">
      <c r="A98" s="27"/>
      <c r="B98" s="27"/>
      <c r="C98" s="4"/>
      <c r="I98" s="4"/>
      <c r="J98" s="4"/>
      <c r="K98" s="4"/>
      <c r="L98" s="4"/>
      <c r="M98" s="4"/>
      <c r="N98" s="4"/>
      <c r="O98" s="4"/>
    </row>
    <row r="99" spans="1:15" s="5" customFormat="1" x14ac:dyDescent="0.25">
      <c r="A99" s="27"/>
      <c r="B99" s="27"/>
      <c r="C99" s="4"/>
      <c r="I99" s="4"/>
      <c r="J99" s="4"/>
      <c r="K99" s="4"/>
      <c r="L99" s="4"/>
      <c r="M99" s="4"/>
      <c r="N99" s="4"/>
      <c r="O99" s="4"/>
    </row>
    <row r="100" spans="1:15" s="5" customFormat="1" x14ac:dyDescent="0.25">
      <c r="A100" s="27"/>
      <c r="B100" s="27"/>
      <c r="C100" s="4"/>
      <c r="I100" s="4"/>
      <c r="J100" s="4"/>
      <c r="K100" s="4"/>
      <c r="L100" s="4"/>
      <c r="M100" s="4"/>
      <c r="N100" s="4"/>
      <c r="O100" s="4"/>
    </row>
    <row r="101" spans="1:15" s="5" customFormat="1" x14ac:dyDescent="0.25">
      <c r="A101" s="27"/>
      <c r="B101" s="27"/>
      <c r="C101" s="4"/>
      <c r="I101" s="4"/>
      <c r="J101" s="4"/>
      <c r="K101" s="4"/>
      <c r="L101" s="4"/>
      <c r="M101" s="4"/>
      <c r="N101" s="4"/>
      <c r="O101" s="4"/>
    </row>
    <row r="102" spans="1:15" s="5" customFormat="1" x14ac:dyDescent="0.25">
      <c r="A102" s="27"/>
      <c r="B102" s="27"/>
      <c r="C102" s="4"/>
      <c r="I102" s="4"/>
      <c r="J102" s="4"/>
      <c r="K102" s="4"/>
      <c r="L102" s="4"/>
      <c r="M102" s="4"/>
      <c r="N102" s="4"/>
      <c r="O102" s="4"/>
    </row>
    <row r="103" spans="1:15" s="5" customFormat="1" x14ac:dyDescent="0.25">
      <c r="A103" s="27"/>
      <c r="B103" s="27"/>
      <c r="C103" s="4"/>
      <c r="I103" s="4"/>
      <c r="J103" s="4"/>
      <c r="K103" s="4"/>
      <c r="L103" s="4"/>
      <c r="M103" s="4"/>
      <c r="N103" s="4"/>
      <c r="O103" s="4"/>
    </row>
    <row r="104" spans="1:15" s="5" customFormat="1" x14ac:dyDescent="0.25">
      <c r="A104" s="27"/>
      <c r="B104" s="27"/>
      <c r="C104" s="4"/>
      <c r="I104" s="4"/>
      <c r="J104" s="4"/>
      <c r="K104" s="4"/>
      <c r="L104" s="4"/>
      <c r="M104" s="4"/>
      <c r="N104" s="4"/>
      <c r="O104" s="4"/>
    </row>
    <row r="105" spans="1:15" s="5" customFormat="1" hidden="1" x14ac:dyDescent="0.25">
      <c r="A105" s="27"/>
      <c r="B105" s="28">
        <v>10</v>
      </c>
      <c r="C105" s="4"/>
      <c r="I105" s="4"/>
      <c r="J105" s="4"/>
      <c r="K105" s="4"/>
      <c r="L105" s="4"/>
      <c r="M105" s="4"/>
      <c r="N105" s="4"/>
      <c r="O105" s="4"/>
    </row>
    <row r="106" spans="1:15" s="5" customFormat="1" x14ac:dyDescent="0.25">
      <c r="A106" s="27"/>
      <c r="B106" s="27"/>
      <c r="C106" s="4"/>
      <c r="I106" s="4"/>
      <c r="J106" s="4"/>
      <c r="K106" s="4"/>
      <c r="L106" s="4"/>
      <c r="M106" s="4"/>
      <c r="N106" s="4"/>
      <c r="O106" s="4"/>
    </row>
    <row r="107" spans="1:15" s="5" customFormat="1" x14ac:dyDescent="0.25">
      <c r="A107" s="27"/>
      <c r="B107" s="27"/>
      <c r="C107" s="4"/>
      <c r="I107" s="4"/>
      <c r="J107" s="4"/>
      <c r="K107" s="4"/>
      <c r="L107" s="4"/>
      <c r="M107" s="4"/>
      <c r="N107" s="4"/>
      <c r="O107" s="4"/>
    </row>
    <row r="108" spans="1:15" s="5" customFormat="1" x14ac:dyDescent="0.25">
      <c r="A108" s="27"/>
      <c r="B108" s="27"/>
      <c r="C108" s="4"/>
      <c r="I108" s="4"/>
      <c r="J108" s="4"/>
      <c r="K108" s="4"/>
      <c r="L108" s="4"/>
      <c r="M108" s="4"/>
      <c r="N108" s="4"/>
      <c r="O108" s="4"/>
    </row>
    <row r="109" spans="1:15" s="5" customFormat="1" x14ac:dyDescent="0.25">
      <c r="A109" s="27"/>
      <c r="B109" s="27"/>
      <c r="C109" s="4"/>
      <c r="I109" s="4"/>
      <c r="J109" s="4"/>
      <c r="K109" s="4"/>
      <c r="L109" s="4"/>
      <c r="M109" s="4"/>
      <c r="N109" s="4"/>
      <c r="O109" s="4"/>
    </row>
    <row r="110" spans="1:15" s="5" customFormat="1" x14ac:dyDescent="0.25">
      <c r="A110" s="27"/>
      <c r="B110" s="27"/>
      <c r="C110" s="4"/>
      <c r="I110" s="4"/>
      <c r="J110" s="4"/>
      <c r="K110" s="4"/>
      <c r="L110" s="4"/>
      <c r="M110" s="4"/>
      <c r="N110" s="4"/>
      <c r="O110" s="4"/>
    </row>
    <row r="111" spans="1:15" s="5" customFormat="1" x14ac:dyDescent="0.25">
      <c r="A111" s="27"/>
      <c r="B111" s="27"/>
      <c r="C111" s="4"/>
      <c r="I111" s="4"/>
      <c r="J111" s="4"/>
      <c r="K111" s="4"/>
      <c r="L111" s="4"/>
      <c r="M111" s="4"/>
      <c r="N111" s="4"/>
      <c r="O111" s="4"/>
    </row>
    <row r="112" spans="1:15" s="5" customFormat="1" x14ac:dyDescent="0.25">
      <c r="A112" s="27"/>
      <c r="B112" s="27"/>
      <c r="C112" s="4"/>
      <c r="I112" s="4"/>
      <c r="J112" s="4"/>
      <c r="K112" s="4"/>
      <c r="L112" s="4"/>
      <c r="M112" s="4"/>
      <c r="N112" s="4"/>
      <c r="O112" s="4"/>
    </row>
    <row r="113" spans="1:15" s="5" customFormat="1" x14ac:dyDescent="0.25">
      <c r="A113" s="27"/>
      <c r="B113" s="27"/>
      <c r="C113" s="4"/>
      <c r="I113" s="4"/>
      <c r="J113" s="4"/>
      <c r="K113" s="4"/>
      <c r="L113" s="4"/>
      <c r="M113" s="4"/>
      <c r="N113" s="4"/>
      <c r="O113" s="4"/>
    </row>
    <row r="114" spans="1:15" s="5" customFormat="1" x14ac:dyDescent="0.25">
      <c r="A114" s="27"/>
      <c r="B114" s="27"/>
      <c r="C114" s="4"/>
      <c r="I114" s="4"/>
      <c r="J114" s="4"/>
      <c r="K114" s="4"/>
      <c r="L114" s="4"/>
      <c r="M114" s="4"/>
      <c r="N114" s="4"/>
      <c r="O114" s="4"/>
    </row>
    <row r="115" spans="1:15" s="5" customFormat="1" x14ac:dyDescent="0.25">
      <c r="A115" s="27"/>
      <c r="B115" s="27"/>
      <c r="C115" s="4"/>
      <c r="I115" s="4"/>
      <c r="J115" s="4"/>
      <c r="K115" s="4"/>
      <c r="L115" s="4"/>
      <c r="M115" s="4"/>
      <c r="N115" s="4"/>
      <c r="O115" s="4"/>
    </row>
    <row r="116" spans="1:15" s="5" customFormat="1" x14ac:dyDescent="0.25">
      <c r="A116" s="27"/>
      <c r="B116" s="27"/>
      <c r="C116" s="4"/>
      <c r="I116" s="4"/>
      <c r="J116" s="4"/>
      <c r="K116" s="4"/>
      <c r="L116" s="4"/>
      <c r="M116" s="4"/>
      <c r="N116" s="4"/>
      <c r="O116" s="4"/>
    </row>
    <row r="117" spans="1:15" s="5" customFormat="1" x14ac:dyDescent="0.25">
      <c r="A117" s="27"/>
      <c r="B117" s="27"/>
      <c r="C117" s="4"/>
      <c r="I117" s="4"/>
      <c r="J117" s="4"/>
      <c r="K117" s="4"/>
      <c r="L117" s="4"/>
      <c r="M117" s="4"/>
      <c r="N117" s="4"/>
      <c r="O117" s="4"/>
    </row>
    <row r="118" spans="1:15" s="5" customFormat="1" x14ac:dyDescent="0.25">
      <c r="A118" s="27"/>
      <c r="B118" s="27"/>
      <c r="C118" s="4"/>
      <c r="I118" s="4"/>
      <c r="J118" s="4"/>
      <c r="K118" s="4"/>
      <c r="L118" s="4"/>
      <c r="M118" s="4"/>
      <c r="N118" s="4"/>
      <c r="O118" s="4"/>
    </row>
    <row r="119" spans="1:15" s="5" customFormat="1" x14ac:dyDescent="0.25">
      <c r="A119" s="27"/>
      <c r="B119" s="27"/>
      <c r="C119" s="4"/>
      <c r="I119" s="4"/>
      <c r="J119" s="4"/>
      <c r="K119" s="4"/>
      <c r="L119" s="4"/>
      <c r="M119" s="4"/>
      <c r="N119" s="4"/>
      <c r="O119" s="4"/>
    </row>
    <row r="120" spans="1:15" s="5" customFormat="1" x14ac:dyDescent="0.25">
      <c r="A120" s="27"/>
      <c r="B120" s="27"/>
      <c r="C120" s="4"/>
      <c r="I120" s="4"/>
      <c r="J120" s="4"/>
      <c r="K120" s="4"/>
      <c r="L120" s="4"/>
      <c r="M120" s="4"/>
      <c r="N120" s="4"/>
      <c r="O120" s="4"/>
    </row>
    <row r="121" spans="1:15" s="5" customFormat="1" x14ac:dyDescent="0.25">
      <c r="A121" s="27"/>
      <c r="B121" s="27"/>
      <c r="C121" s="4"/>
      <c r="I121" s="4"/>
      <c r="J121" s="4"/>
      <c r="K121" s="4"/>
      <c r="L121" s="4"/>
      <c r="M121" s="4"/>
      <c r="N121" s="4"/>
      <c r="O121" s="4"/>
    </row>
    <row r="122" spans="1:15" s="5" customFormat="1" x14ac:dyDescent="0.25">
      <c r="A122" s="27"/>
      <c r="B122" s="27"/>
      <c r="C122" s="4"/>
      <c r="I122" s="4"/>
      <c r="J122" s="4"/>
      <c r="K122" s="4"/>
      <c r="L122" s="4"/>
      <c r="M122" s="4"/>
      <c r="N122" s="4"/>
      <c r="O122" s="4"/>
    </row>
    <row r="123" spans="1:15" s="5" customFormat="1" x14ac:dyDescent="0.25">
      <c r="A123" s="27"/>
      <c r="B123" s="27"/>
      <c r="C123" s="4"/>
      <c r="I123" s="4"/>
      <c r="J123" s="4"/>
      <c r="K123" s="4"/>
      <c r="L123" s="4"/>
      <c r="M123" s="4"/>
      <c r="N123" s="4"/>
      <c r="O123" s="4"/>
    </row>
    <row r="124" spans="1:15" s="5" customFormat="1" x14ac:dyDescent="0.25">
      <c r="A124" s="27"/>
      <c r="B124" s="27"/>
      <c r="C124" s="4"/>
      <c r="I124" s="4"/>
      <c r="J124" s="4"/>
      <c r="K124" s="4"/>
      <c r="L124" s="4"/>
      <c r="M124" s="4"/>
      <c r="N124" s="4"/>
      <c r="O124" s="4"/>
    </row>
    <row r="125" spans="1:15" s="5" customFormat="1" x14ac:dyDescent="0.25">
      <c r="A125" s="27"/>
      <c r="B125" s="27"/>
      <c r="C125" s="4"/>
      <c r="I125" s="4"/>
      <c r="J125" s="4"/>
      <c r="K125" s="4"/>
      <c r="L125" s="4"/>
      <c r="M125" s="4"/>
      <c r="N125" s="4"/>
      <c r="O125" s="4"/>
    </row>
    <row r="126" spans="1:15" s="5" customFormat="1" x14ac:dyDescent="0.25">
      <c r="A126" s="27"/>
      <c r="B126" s="27"/>
      <c r="C126" s="4"/>
      <c r="I126" s="4"/>
      <c r="J126" s="4"/>
      <c r="K126" s="4"/>
      <c r="L126" s="4"/>
      <c r="M126" s="4"/>
      <c r="N126" s="4"/>
      <c r="O126" s="4"/>
    </row>
    <row r="127" spans="1:15" s="5" customFormat="1" x14ac:dyDescent="0.25">
      <c r="A127" s="27"/>
      <c r="B127" s="27"/>
      <c r="C127" s="4"/>
      <c r="I127" s="4"/>
      <c r="J127" s="4"/>
      <c r="K127" s="4"/>
      <c r="L127" s="4"/>
      <c r="M127" s="4"/>
      <c r="N127" s="4"/>
      <c r="O127" s="4"/>
    </row>
    <row r="128" spans="1:15" s="5" customFormat="1" x14ac:dyDescent="0.25">
      <c r="A128" s="27"/>
      <c r="B128" s="27"/>
      <c r="C128" s="4"/>
      <c r="I128" s="4"/>
      <c r="J128" s="4"/>
      <c r="K128" s="4"/>
      <c r="L128" s="4"/>
      <c r="M128" s="4"/>
      <c r="N128" s="4"/>
      <c r="O128" s="4"/>
    </row>
    <row r="129" spans="1:15" s="5" customFormat="1" x14ac:dyDescent="0.25">
      <c r="A129" s="27"/>
      <c r="B129" s="27"/>
      <c r="C129" s="4"/>
      <c r="I129" s="4"/>
      <c r="J129" s="4"/>
      <c r="K129" s="4"/>
      <c r="L129" s="4"/>
      <c r="M129" s="4"/>
      <c r="N129" s="4"/>
      <c r="O129" s="4"/>
    </row>
    <row r="130" spans="1:15" s="5" customFormat="1" x14ac:dyDescent="0.25">
      <c r="A130" s="27"/>
      <c r="B130" s="27"/>
      <c r="C130" s="4"/>
      <c r="I130" s="4"/>
      <c r="J130" s="4"/>
      <c r="K130" s="4"/>
      <c r="L130" s="4"/>
      <c r="M130" s="4"/>
      <c r="N130" s="4"/>
      <c r="O130" s="4"/>
    </row>
    <row r="131" spans="1:15" s="5" customFormat="1" x14ac:dyDescent="0.25">
      <c r="A131" s="27"/>
      <c r="B131" s="27"/>
      <c r="C131" s="4"/>
      <c r="I131" s="4"/>
      <c r="J131" s="4"/>
      <c r="K131" s="4"/>
      <c r="L131" s="4"/>
      <c r="M131" s="4"/>
      <c r="N131" s="4"/>
      <c r="O131" s="4"/>
    </row>
    <row r="132" spans="1:15" s="5" customFormat="1" x14ac:dyDescent="0.25">
      <c r="A132" s="27"/>
      <c r="B132" s="27"/>
      <c r="C132" s="4"/>
      <c r="I132" s="4"/>
      <c r="J132" s="4"/>
      <c r="K132" s="4"/>
      <c r="L132" s="4"/>
      <c r="M132" s="4"/>
      <c r="N132" s="4"/>
      <c r="O132" s="4"/>
    </row>
    <row r="133" spans="1:15" s="5" customFormat="1" x14ac:dyDescent="0.25">
      <c r="A133" s="27"/>
      <c r="B133" s="27"/>
      <c r="C133" s="4"/>
      <c r="I133" s="4"/>
      <c r="J133" s="4"/>
      <c r="K133" s="4"/>
      <c r="L133" s="4"/>
      <c r="M133" s="4"/>
      <c r="N133" s="4"/>
      <c r="O133" s="4"/>
    </row>
    <row r="134" spans="1:15" s="5" customFormat="1" x14ac:dyDescent="0.25">
      <c r="A134" s="27"/>
      <c r="B134" s="27"/>
      <c r="C134" s="4"/>
      <c r="I134" s="4"/>
      <c r="J134" s="4"/>
      <c r="K134" s="4"/>
      <c r="L134" s="4"/>
      <c r="M134" s="4"/>
      <c r="N134" s="4"/>
      <c r="O134" s="4"/>
    </row>
    <row r="135" spans="1:15" s="5" customFormat="1" x14ac:dyDescent="0.25">
      <c r="A135" s="27"/>
      <c r="B135" s="27"/>
      <c r="C135" s="4"/>
      <c r="I135" s="4"/>
      <c r="J135" s="4"/>
      <c r="K135" s="4"/>
      <c r="L135" s="4"/>
      <c r="M135" s="4"/>
      <c r="N135" s="4"/>
      <c r="O135" s="4"/>
    </row>
    <row r="136" spans="1:15" s="5" customFormat="1" x14ac:dyDescent="0.25">
      <c r="A136" s="27"/>
      <c r="B136" s="27"/>
      <c r="C136" s="4"/>
      <c r="I136" s="4"/>
      <c r="J136" s="4"/>
      <c r="K136" s="4"/>
      <c r="L136" s="4"/>
      <c r="M136" s="4"/>
      <c r="N136" s="4"/>
      <c r="O136" s="4"/>
    </row>
    <row r="137" spans="1:15" s="5" customFormat="1" x14ac:dyDescent="0.25">
      <c r="A137" s="27"/>
      <c r="B137" s="27"/>
      <c r="C137" s="4"/>
      <c r="I137" s="4"/>
      <c r="J137" s="4"/>
      <c r="K137" s="4"/>
      <c r="L137" s="4"/>
      <c r="M137" s="4"/>
      <c r="N137" s="4"/>
      <c r="O137" s="4"/>
    </row>
    <row r="138" spans="1:15" s="5" customFormat="1" x14ac:dyDescent="0.25">
      <c r="A138" s="27"/>
      <c r="B138" s="27"/>
      <c r="C138" s="4"/>
      <c r="I138" s="4"/>
      <c r="J138" s="4"/>
      <c r="K138" s="4"/>
      <c r="L138" s="4"/>
      <c r="M138" s="4"/>
      <c r="N138" s="4"/>
      <c r="O138" s="4"/>
    </row>
    <row r="139" spans="1:15" s="5" customFormat="1" x14ac:dyDescent="0.25">
      <c r="A139" s="27"/>
      <c r="B139" s="27"/>
      <c r="C139" s="4"/>
      <c r="I139" s="4"/>
      <c r="J139" s="4"/>
      <c r="K139" s="4"/>
      <c r="L139" s="4"/>
      <c r="M139" s="4"/>
      <c r="N139" s="4"/>
      <c r="O139" s="4"/>
    </row>
    <row r="140" spans="1:15" s="5" customFormat="1" x14ac:dyDescent="0.25">
      <c r="A140" s="27"/>
      <c r="B140" s="27"/>
      <c r="C140" s="4"/>
      <c r="I140" s="4"/>
      <c r="J140" s="4"/>
      <c r="K140" s="4"/>
      <c r="L140" s="4"/>
      <c r="M140" s="4"/>
      <c r="N140" s="4"/>
      <c r="O140" s="4"/>
    </row>
    <row r="141" spans="1:15" s="5" customFormat="1" x14ac:dyDescent="0.25">
      <c r="A141" s="27"/>
      <c r="B141" s="27"/>
      <c r="C141" s="4"/>
      <c r="I141" s="4"/>
      <c r="J141" s="4"/>
      <c r="K141" s="4"/>
      <c r="L141" s="4"/>
      <c r="M141" s="4"/>
      <c r="N141" s="4"/>
      <c r="O141" s="4"/>
    </row>
    <row r="142" spans="1:15" s="5" customFormat="1" x14ac:dyDescent="0.25">
      <c r="A142" s="27"/>
      <c r="B142" s="27"/>
      <c r="C142" s="4"/>
      <c r="I142" s="4"/>
      <c r="J142" s="4"/>
      <c r="K142" s="4"/>
      <c r="L142" s="4"/>
      <c r="M142" s="4"/>
      <c r="N142" s="4"/>
      <c r="O142" s="4"/>
    </row>
    <row r="143" spans="1:15" s="5" customFormat="1" x14ac:dyDescent="0.25">
      <c r="A143" s="27"/>
      <c r="B143" s="27"/>
      <c r="C143" s="4"/>
      <c r="I143" s="4"/>
      <c r="J143" s="4"/>
      <c r="K143" s="4"/>
      <c r="L143" s="4"/>
      <c r="M143" s="4"/>
      <c r="N143" s="4"/>
      <c r="O143" s="4"/>
    </row>
    <row r="144" spans="1:15" s="5" customFormat="1" x14ac:dyDescent="0.25">
      <c r="A144" s="27"/>
      <c r="B144" s="27"/>
      <c r="C144" s="4"/>
      <c r="I144" s="4"/>
      <c r="J144" s="4"/>
      <c r="K144" s="4"/>
      <c r="L144" s="4"/>
      <c r="M144" s="4"/>
      <c r="N144" s="4"/>
      <c r="O144" s="4"/>
    </row>
    <row r="145" spans="1:15" s="5" customFormat="1" x14ac:dyDescent="0.25">
      <c r="A145" s="27"/>
      <c r="B145" s="27"/>
      <c r="C145" s="4"/>
      <c r="I145" s="4"/>
      <c r="J145" s="4"/>
      <c r="K145" s="4"/>
      <c r="L145" s="4"/>
      <c r="M145" s="4"/>
      <c r="N145" s="4"/>
      <c r="O145" s="4"/>
    </row>
    <row r="146" spans="1:15" s="5" customFormat="1" x14ac:dyDescent="0.25">
      <c r="A146" s="27"/>
      <c r="B146" s="27"/>
      <c r="C146" s="4"/>
      <c r="I146" s="4"/>
      <c r="J146" s="4"/>
      <c r="K146" s="4"/>
      <c r="L146" s="4"/>
      <c r="M146" s="4"/>
      <c r="N146" s="4"/>
      <c r="O146" s="4"/>
    </row>
    <row r="147" spans="1:15" s="5" customFormat="1" x14ac:dyDescent="0.25">
      <c r="A147" s="27"/>
      <c r="B147" s="27"/>
      <c r="C147" s="4"/>
      <c r="I147" s="4"/>
      <c r="J147" s="4"/>
      <c r="K147" s="4"/>
      <c r="L147" s="4"/>
      <c r="M147" s="4"/>
      <c r="N147" s="4"/>
      <c r="O147" s="4"/>
    </row>
    <row r="148" spans="1:15" s="5" customFormat="1" x14ac:dyDescent="0.25">
      <c r="A148" s="27"/>
      <c r="B148" s="27"/>
      <c r="C148" s="4"/>
      <c r="I148" s="4"/>
      <c r="J148" s="4"/>
      <c r="K148" s="4"/>
      <c r="L148" s="4"/>
      <c r="M148" s="4"/>
      <c r="N148" s="4"/>
      <c r="O148" s="4"/>
    </row>
    <row r="149" spans="1:15" s="5" customFormat="1" x14ac:dyDescent="0.25">
      <c r="A149" s="27"/>
      <c r="B149" s="27"/>
      <c r="C149" s="4"/>
      <c r="I149" s="4"/>
      <c r="J149" s="4"/>
      <c r="K149" s="4"/>
      <c r="L149" s="4"/>
      <c r="M149" s="4"/>
      <c r="N149" s="4"/>
      <c r="O149" s="4"/>
    </row>
    <row r="150" spans="1:15" s="5" customFormat="1" x14ac:dyDescent="0.25">
      <c r="A150" s="27"/>
      <c r="B150" s="27"/>
      <c r="C150" s="4"/>
      <c r="I150" s="4"/>
      <c r="J150" s="4"/>
      <c r="K150" s="4"/>
      <c r="L150" s="4"/>
      <c r="M150" s="4"/>
      <c r="N150" s="4"/>
      <c r="O150" s="4"/>
    </row>
    <row r="151" spans="1:15" s="5" customFormat="1" x14ac:dyDescent="0.25">
      <c r="A151" s="27"/>
      <c r="B151" s="27"/>
      <c r="C151" s="4"/>
      <c r="I151" s="4"/>
      <c r="J151" s="4"/>
      <c r="K151" s="4"/>
      <c r="L151" s="4"/>
      <c r="M151" s="4"/>
      <c r="N151" s="4"/>
      <c r="O151" s="4"/>
    </row>
    <row r="152" spans="1:15" s="5" customFormat="1" x14ac:dyDescent="0.25">
      <c r="A152" s="27"/>
      <c r="B152" s="27"/>
      <c r="C152" s="4"/>
      <c r="I152" s="4"/>
      <c r="J152" s="4"/>
      <c r="K152" s="4"/>
      <c r="L152" s="4"/>
      <c r="M152" s="4"/>
      <c r="N152" s="4"/>
      <c r="O152" s="4"/>
    </row>
    <row r="153" spans="1:15" s="5" customFormat="1" x14ac:dyDescent="0.25">
      <c r="A153" s="27"/>
      <c r="B153" s="27"/>
      <c r="C153" s="4"/>
      <c r="I153" s="4"/>
      <c r="J153" s="4"/>
      <c r="K153" s="4"/>
      <c r="L153" s="4"/>
      <c r="M153" s="4"/>
      <c r="N153" s="4"/>
      <c r="O153" s="4"/>
    </row>
    <row r="154" spans="1:15" s="5" customFormat="1" x14ac:dyDescent="0.25">
      <c r="A154" s="27"/>
      <c r="B154" s="27"/>
      <c r="C154" s="4"/>
      <c r="I154" s="4"/>
      <c r="J154" s="4"/>
      <c r="K154" s="4"/>
      <c r="L154" s="4"/>
      <c r="M154" s="4"/>
      <c r="N154" s="4"/>
      <c r="O154" s="4"/>
    </row>
    <row r="155" spans="1:15" s="5" customFormat="1" x14ac:dyDescent="0.25">
      <c r="A155" s="27"/>
      <c r="B155" s="27"/>
      <c r="C155" s="4"/>
      <c r="I155" s="4"/>
      <c r="J155" s="4"/>
      <c r="K155" s="4"/>
      <c r="L155" s="4"/>
      <c r="M155" s="4"/>
      <c r="N155" s="4"/>
      <c r="O155" s="4"/>
    </row>
    <row r="156" spans="1:15" s="5" customFormat="1" x14ac:dyDescent="0.25">
      <c r="A156" s="27"/>
      <c r="B156" s="27"/>
      <c r="C156" s="4"/>
      <c r="I156" s="4"/>
      <c r="J156" s="4"/>
      <c r="K156" s="4"/>
      <c r="L156" s="4"/>
      <c r="M156" s="4"/>
      <c r="N156" s="4"/>
      <c r="O156" s="4"/>
    </row>
    <row r="157" spans="1:15" s="5" customFormat="1" x14ac:dyDescent="0.25">
      <c r="A157" s="27"/>
      <c r="B157" s="27"/>
      <c r="C157" s="4"/>
      <c r="I157" s="4"/>
      <c r="J157" s="4"/>
      <c r="K157" s="4"/>
      <c r="L157" s="4"/>
      <c r="M157" s="4"/>
      <c r="N157" s="4"/>
      <c r="O157" s="4"/>
    </row>
    <row r="158" spans="1:15" s="5" customFormat="1" x14ac:dyDescent="0.25">
      <c r="A158" s="27"/>
      <c r="B158" s="27"/>
      <c r="C158" s="4"/>
      <c r="I158" s="4"/>
      <c r="J158" s="4"/>
      <c r="K158" s="4"/>
      <c r="L158" s="4"/>
      <c r="M158" s="4"/>
      <c r="N158" s="4"/>
      <c r="O158" s="4"/>
    </row>
    <row r="159" spans="1:15" s="5" customFormat="1" x14ac:dyDescent="0.25">
      <c r="A159" s="27"/>
      <c r="B159" s="27"/>
      <c r="C159" s="4"/>
      <c r="I159" s="4"/>
      <c r="J159" s="4"/>
      <c r="K159" s="4"/>
      <c r="L159" s="4"/>
      <c r="M159" s="4"/>
      <c r="N159" s="4"/>
      <c r="O159" s="4"/>
    </row>
    <row r="160" spans="1:15" s="5" customFormat="1" x14ac:dyDescent="0.25">
      <c r="A160" s="27"/>
      <c r="B160" s="27"/>
      <c r="C160" s="4"/>
      <c r="I160" s="4"/>
      <c r="J160" s="4"/>
      <c r="K160" s="4"/>
      <c r="L160" s="4"/>
      <c r="M160" s="4"/>
      <c r="N160" s="4"/>
      <c r="O160" s="4"/>
    </row>
    <row r="161" spans="1:15" s="5" customFormat="1" x14ac:dyDescent="0.25">
      <c r="A161" s="27"/>
      <c r="B161" s="27"/>
      <c r="C161" s="4"/>
      <c r="I161" s="4"/>
      <c r="J161" s="4"/>
      <c r="K161" s="4"/>
      <c r="L161" s="4"/>
      <c r="M161" s="4"/>
      <c r="N161" s="4"/>
      <c r="O161" s="4"/>
    </row>
    <row r="162" spans="1:15" s="5" customFormat="1" x14ac:dyDescent="0.25">
      <c r="A162" s="27"/>
      <c r="B162" s="27"/>
      <c r="C162" s="4"/>
      <c r="I162" s="4"/>
      <c r="J162" s="4"/>
      <c r="K162" s="4"/>
      <c r="L162" s="4"/>
      <c r="M162" s="4"/>
      <c r="N162" s="4"/>
      <c r="O162" s="4"/>
    </row>
    <row r="163" spans="1:15" s="5" customFormat="1" x14ac:dyDescent="0.25">
      <c r="A163" s="27"/>
      <c r="B163" s="27"/>
      <c r="C163" s="4"/>
      <c r="I163" s="4"/>
      <c r="J163" s="4"/>
      <c r="K163" s="4"/>
      <c r="L163" s="4"/>
      <c r="M163" s="4"/>
      <c r="N163" s="4"/>
      <c r="O163" s="4"/>
    </row>
    <row r="164" spans="1:15" s="5" customFormat="1" x14ac:dyDescent="0.25">
      <c r="A164" s="27"/>
      <c r="B164" s="27"/>
      <c r="C164" s="4"/>
      <c r="I164" s="4"/>
      <c r="J164" s="4"/>
      <c r="K164" s="4"/>
      <c r="L164" s="4"/>
      <c r="M164" s="4"/>
      <c r="N164" s="4"/>
      <c r="O164" s="4"/>
    </row>
    <row r="165" spans="1:15" s="5" customFormat="1" x14ac:dyDescent="0.25">
      <c r="A165" s="27"/>
      <c r="B165" s="27"/>
      <c r="C165" s="4"/>
      <c r="I165" s="4"/>
      <c r="J165" s="4"/>
      <c r="K165" s="4"/>
      <c r="L165" s="4"/>
      <c r="M165" s="4"/>
      <c r="N165" s="4"/>
      <c r="O165" s="4"/>
    </row>
    <row r="166" spans="1:15" s="5" customFormat="1" x14ac:dyDescent="0.25">
      <c r="A166" s="27"/>
      <c r="B166" s="27"/>
      <c r="C166" s="4"/>
      <c r="I166" s="4"/>
      <c r="J166" s="4"/>
      <c r="K166" s="4"/>
      <c r="L166" s="4"/>
      <c r="M166" s="4"/>
      <c r="N166" s="4"/>
      <c r="O166" s="4"/>
    </row>
    <row r="167" spans="1:15" s="5" customFormat="1" x14ac:dyDescent="0.25">
      <c r="A167" s="27"/>
      <c r="B167" s="27"/>
      <c r="C167" s="4"/>
      <c r="I167" s="4"/>
      <c r="J167" s="4"/>
      <c r="K167" s="4"/>
      <c r="L167" s="4"/>
      <c r="M167" s="4"/>
      <c r="N167" s="4"/>
      <c r="O167" s="4"/>
    </row>
    <row r="168" spans="1:15" s="5" customFormat="1" x14ac:dyDescent="0.25">
      <c r="A168" s="27"/>
      <c r="B168" s="27"/>
      <c r="C168" s="4"/>
      <c r="I168" s="4"/>
      <c r="J168" s="4"/>
      <c r="K168" s="4"/>
      <c r="L168" s="4"/>
      <c r="M168" s="4"/>
      <c r="N168" s="4"/>
      <c r="O168" s="4"/>
    </row>
    <row r="169" spans="1:15" s="5" customFormat="1" x14ac:dyDescent="0.25">
      <c r="A169" s="27"/>
      <c r="B169" s="27"/>
      <c r="C169" s="4"/>
      <c r="I169" s="4"/>
      <c r="J169" s="4"/>
      <c r="K169" s="4"/>
      <c r="L169" s="4"/>
      <c r="M169" s="4"/>
      <c r="N169" s="4"/>
      <c r="O169" s="4"/>
    </row>
    <row r="170" spans="1:15" s="5" customFormat="1" x14ac:dyDescent="0.25">
      <c r="A170" s="27"/>
      <c r="B170" s="27"/>
      <c r="C170" s="4"/>
      <c r="I170" s="4"/>
      <c r="J170" s="4"/>
      <c r="K170" s="4"/>
      <c r="L170" s="4"/>
      <c r="M170" s="4"/>
      <c r="N170" s="4"/>
      <c r="O170" s="4"/>
    </row>
    <row r="171" spans="1:15" s="5" customFormat="1" x14ac:dyDescent="0.25">
      <c r="A171" s="27"/>
      <c r="B171" s="27"/>
      <c r="C171" s="4"/>
      <c r="I171" s="4"/>
      <c r="J171" s="4"/>
      <c r="K171" s="4"/>
      <c r="L171" s="4"/>
      <c r="M171" s="4"/>
      <c r="N171" s="4"/>
      <c r="O171" s="4"/>
    </row>
    <row r="172" spans="1:15" s="5" customFormat="1" x14ac:dyDescent="0.25">
      <c r="A172" s="27"/>
      <c r="B172" s="27"/>
      <c r="C172" s="4"/>
      <c r="I172" s="4"/>
      <c r="J172" s="4"/>
      <c r="K172" s="4"/>
      <c r="L172" s="4"/>
      <c r="M172" s="4"/>
      <c r="N172" s="4"/>
      <c r="O172" s="4"/>
    </row>
    <row r="173" spans="1:15" s="5" customFormat="1" x14ac:dyDescent="0.25">
      <c r="A173" s="27"/>
      <c r="B173" s="27"/>
      <c r="C173" s="4"/>
      <c r="I173" s="4"/>
      <c r="J173" s="4"/>
      <c r="K173" s="4"/>
      <c r="L173" s="4"/>
      <c r="M173" s="4"/>
      <c r="N173" s="4"/>
      <c r="O173" s="4"/>
    </row>
    <row r="174" spans="1:15" s="5" customFormat="1" x14ac:dyDescent="0.25">
      <c r="A174" s="27"/>
      <c r="B174" s="27"/>
      <c r="C174" s="4"/>
      <c r="I174" s="4"/>
      <c r="J174" s="4"/>
      <c r="K174" s="4"/>
      <c r="L174" s="4"/>
      <c r="M174" s="4"/>
      <c r="N174" s="4"/>
      <c r="O174" s="4"/>
    </row>
    <row r="175" spans="1:15" s="5" customFormat="1" x14ac:dyDescent="0.25">
      <c r="A175" s="27"/>
      <c r="B175" s="27"/>
      <c r="C175" s="4"/>
      <c r="I175" s="4"/>
      <c r="J175" s="4"/>
      <c r="K175" s="4"/>
      <c r="L175" s="4"/>
      <c r="M175" s="4"/>
      <c r="N175" s="4"/>
      <c r="O175" s="4"/>
    </row>
    <row r="176" spans="1:15" s="5" customFormat="1" x14ac:dyDescent="0.25">
      <c r="A176" s="27"/>
      <c r="B176" s="27"/>
      <c r="C176" s="4"/>
      <c r="I176" s="4"/>
      <c r="J176" s="4"/>
      <c r="K176" s="4"/>
      <c r="L176" s="4"/>
      <c r="M176" s="4"/>
      <c r="N176" s="4"/>
      <c r="O176" s="4"/>
    </row>
    <row r="177" spans="1:15" s="5" customFormat="1" x14ac:dyDescent="0.25">
      <c r="A177" s="27"/>
      <c r="B177" s="27"/>
      <c r="C177" s="4"/>
      <c r="I177" s="4"/>
      <c r="J177" s="4"/>
      <c r="K177" s="4"/>
      <c r="L177" s="4"/>
      <c r="M177" s="4"/>
      <c r="N177" s="4"/>
      <c r="O177" s="4"/>
    </row>
    <row r="178" spans="1:15" s="5" customFormat="1" x14ac:dyDescent="0.25">
      <c r="A178" s="27"/>
      <c r="B178" s="27"/>
      <c r="C178" s="4"/>
      <c r="I178" s="4"/>
      <c r="J178" s="4"/>
      <c r="K178" s="4"/>
      <c r="L178" s="4"/>
      <c r="M178" s="4"/>
      <c r="N178" s="4"/>
      <c r="O178" s="4"/>
    </row>
    <row r="179" spans="1:15" s="5" customFormat="1" x14ac:dyDescent="0.25">
      <c r="A179" s="27"/>
      <c r="B179" s="27"/>
      <c r="C179" s="4"/>
      <c r="I179" s="4"/>
      <c r="J179" s="4"/>
      <c r="K179" s="4"/>
      <c r="L179" s="4"/>
      <c r="M179" s="4"/>
      <c r="N179" s="4"/>
      <c r="O179" s="4"/>
    </row>
    <row r="180" spans="1:15" s="5" customFormat="1" x14ac:dyDescent="0.25">
      <c r="A180" s="27"/>
      <c r="B180" s="27"/>
      <c r="C180" s="4"/>
      <c r="I180" s="4"/>
      <c r="J180" s="4"/>
      <c r="K180" s="4"/>
      <c r="L180" s="4"/>
      <c r="M180" s="4"/>
      <c r="N180" s="4"/>
      <c r="O180" s="4"/>
    </row>
    <row r="181" spans="1:15" s="5" customFormat="1" x14ac:dyDescent="0.25">
      <c r="A181" s="27"/>
      <c r="B181" s="27"/>
      <c r="C181" s="4"/>
      <c r="I181" s="4"/>
      <c r="J181" s="4"/>
      <c r="K181" s="4"/>
      <c r="L181" s="4"/>
      <c r="M181" s="4"/>
      <c r="N181" s="4"/>
      <c r="O181" s="4"/>
    </row>
    <row r="182" spans="1:15" s="5" customFormat="1" x14ac:dyDescent="0.25">
      <c r="A182" s="27"/>
      <c r="B182" s="27"/>
      <c r="C182" s="4"/>
      <c r="I182" s="4"/>
      <c r="J182" s="4"/>
      <c r="K182" s="4"/>
      <c r="L182" s="4"/>
      <c r="M182" s="4"/>
      <c r="N182" s="4"/>
      <c r="O182" s="4"/>
    </row>
    <row r="183" spans="1:15" s="5" customFormat="1" x14ac:dyDescent="0.25">
      <c r="A183" s="27"/>
      <c r="B183" s="27"/>
      <c r="C183" s="4"/>
      <c r="I183" s="4"/>
      <c r="J183" s="4"/>
      <c r="K183" s="4"/>
      <c r="L183" s="4"/>
      <c r="M183" s="4"/>
      <c r="N183" s="4"/>
      <c r="O183" s="4"/>
    </row>
    <row r="184" spans="1:15" s="5" customFormat="1" x14ac:dyDescent="0.25">
      <c r="A184" s="27"/>
      <c r="B184" s="27"/>
      <c r="C184" s="4"/>
      <c r="I184" s="4"/>
      <c r="J184" s="4"/>
      <c r="K184" s="4"/>
      <c r="L184" s="4"/>
      <c r="M184" s="4"/>
      <c r="N184" s="4"/>
      <c r="O184" s="4"/>
    </row>
    <row r="185" spans="1:15" s="5" customFormat="1" x14ac:dyDescent="0.25">
      <c r="A185" s="27"/>
      <c r="B185" s="27"/>
      <c r="C185" s="4"/>
      <c r="I185" s="4"/>
      <c r="J185" s="4"/>
      <c r="K185" s="4"/>
      <c r="L185" s="4"/>
      <c r="M185" s="4"/>
      <c r="N185" s="4"/>
      <c r="O185" s="4"/>
    </row>
    <row r="186" spans="1:15" s="5" customFormat="1" x14ac:dyDescent="0.25">
      <c r="A186" s="27"/>
      <c r="B186" s="27"/>
      <c r="C186" s="4"/>
      <c r="I186" s="4"/>
      <c r="J186" s="4"/>
      <c r="K186" s="4"/>
      <c r="L186" s="4"/>
      <c r="M186" s="4"/>
      <c r="N186" s="4"/>
      <c r="O186" s="4"/>
    </row>
    <row r="187" spans="1:15" s="5" customFormat="1" x14ac:dyDescent="0.25">
      <c r="A187" s="27"/>
      <c r="B187" s="27"/>
      <c r="C187" s="4"/>
      <c r="I187" s="4"/>
      <c r="J187" s="4"/>
      <c r="K187" s="4"/>
      <c r="L187" s="4"/>
      <c r="M187" s="4"/>
      <c r="N187" s="4"/>
      <c r="O187" s="4"/>
    </row>
    <row r="188" spans="1:15" s="5" customFormat="1" x14ac:dyDescent="0.25">
      <c r="A188" s="4"/>
      <c r="B188" s="4"/>
      <c r="C188" s="4"/>
      <c r="I188" s="4"/>
      <c r="J188" s="4"/>
      <c r="K188" s="4"/>
      <c r="L188" s="4"/>
      <c r="M188" s="4"/>
      <c r="N188" s="4"/>
      <c r="O188" s="4"/>
    </row>
    <row r="189" spans="1:15" s="5" customFormat="1" x14ac:dyDescent="0.25">
      <c r="A189" s="4"/>
      <c r="B189" s="4"/>
      <c r="C189" s="4"/>
      <c r="I189" s="4"/>
      <c r="J189" s="4"/>
      <c r="K189" s="4"/>
      <c r="L189" s="4"/>
      <c r="M189" s="4"/>
      <c r="N189" s="4"/>
      <c r="O189" s="4"/>
    </row>
    <row r="190" spans="1:15" s="5" customFormat="1" x14ac:dyDescent="0.25">
      <c r="A190" s="4"/>
      <c r="B190" s="4"/>
      <c r="C190" s="4"/>
      <c r="I190" s="4"/>
      <c r="J190" s="4"/>
      <c r="K190" s="4"/>
      <c r="L190" s="4"/>
      <c r="M190" s="4"/>
      <c r="N190" s="4"/>
      <c r="O190" s="4"/>
    </row>
    <row r="191" spans="1:15" s="5" customFormat="1" x14ac:dyDescent="0.25">
      <c r="A191" s="4"/>
      <c r="B191" s="4"/>
      <c r="C191" s="4"/>
      <c r="I191" s="4"/>
      <c r="J191" s="4"/>
      <c r="K191" s="4"/>
      <c r="L191" s="4"/>
      <c r="M191" s="4"/>
      <c r="N191" s="4"/>
      <c r="O191" s="4"/>
    </row>
    <row r="192" spans="1:15" s="5" customFormat="1" x14ac:dyDescent="0.25">
      <c r="A192" s="4"/>
      <c r="B192" s="4"/>
      <c r="C192" s="4"/>
      <c r="I192" s="4"/>
      <c r="J192" s="4"/>
      <c r="K192" s="4"/>
      <c r="L192" s="4"/>
      <c r="M192" s="4"/>
      <c r="N192" s="4"/>
      <c r="O192" s="4"/>
    </row>
    <row r="193" spans="1:15" s="5" customFormat="1" x14ac:dyDescent="0.25">
      <c r="A193" s="4"/>
      <c r="B193" s="4"/>
      <c r="C193" s="4"/>
      <c r="I193" s="4"/>
      <c r="J193" s="4"/>
      <c r="K193" s="4"/>
      <c r="L193" s="4"/>
      <c r="M193" s="4"/>
      <c r="N193" s="4"/>
      <c r="O193" s="4"/>
    </row>
    <row r="194" spans="1:15" s="5" customFormat="1" x14ac:dyDescent="0.25">
      <c r="A194" s="4"/>
      <c r="B194" s="4"/>
      <c r="C194" s="4"/>
      <c r="I194" s="4"/>
      <c r="J194" s="4"/>
      <c r="K194" s="4"/>
      <c r="L194" s="4"/>
      <c r="M194" s="4"/>
      <c r="N194" s="4"/>
      <c r="O194" s="4"/>
    </row>
    <row r="195" spans="1:15" s="5" customFormat="1" x14ac:dyDescent="0.25">
      <c r="A195" s="4"/>
      <c r="B195" s="4"/>
      <c r="C195" s="4"/>
      <c r="I195" s="4"/>
      <c r="J195" s="4"/>
      <c r="K195" s="4"/>
      <c r="L195" s="4"/>
      <c r="M195" s="4"/>
      <c r="N195" s="4"/>
      <c r="O195" s="4"/>
    </row>
    <row r="196" spans="1:15" s="5" customFormat="1" x14ac:dyDescent="0.25">
      <c r="A196" s="4"/>
      <c r="B196" s="4"/>
      <c r="C196" s="4"/>
      <c r="I196" s="4"/>
      <c r="J196" s="4"/>
      <c r="K196" s="4"/>
      <c r="L196" s="4"/>
      <c r="M196" s="4"/>
      <c r="N196" s="4"/>
      <c r="O196" s="4"/>
    </row>
    <row r="197" spans="1:15" s="5" customFormat="1" x14ac:dyDescent="0.25">
      <c r="A197" s="4"/>
      <c r="B197" s="4"/>
      <c r="C197" s="4"/>
      <c r="I197" s="4"/>
      <c r="J197" s="4"/>
      <c r="K197" s="4"/>
      <c r="L197" s="4"/>
      <c r="M197" s="4"/>
      <c r="N197" s="4"/>
      <c r="O197" s="4"/>
    </row>
    <row r="198" spans="1:15" s="5" customFormat="1" x14ac:dyDescent="0.25">
      <c r="A198" s="4"/>
      <c r="B198" s="4"/>
      <c r="C198" s="4"/>
      <c r="I198" s="4"/>
      <c r="J198" s="4"/>
      <c r="K198" s="4"/>
      <c r="L198" s="4"/>
      <c r="M198" s="4"/>
      <c r="N198" s="4"/>
      <c r="O198" s="4"/>
    </row>
    <row r="199" spans="1:15" s="5" customFormat="1" x14ac:dyDescent="0.25">
      <c r="A199" s="4"/>
      <c r="B199" s="4"/>
      <c r="C199" s="4"/>
      <c r="I199" s="4"/>
      <c r="J199" s="4"/>
      <c r="K199" s="4"/>
      <c r="L199" s="4"/>
      <c r="M199" s="4"/>
      <c r="N199" s="4"/>
      <c r="O199" s="4"/>
    </row>
    <row r="200" spans="1:15" s="5" customFormat="1" x14ac:dyDescent="0.25">
      <c r="A200" s="4"/>
      <c r="B200" s="4"/>
      <c r="C200" s="4"/>
      <c r="I200" s="4"/>
      <c r="J200" s="4"/>
      <c r="K200" s="4"/>
      <c r="L200" s="4"/>
      <c r="M200" s="4"/>
      <c r="N200" s="4"/>
      <c r="O200" s="4"/>
    </row>
    <row r="201" spans="1:15" s="5" customFormat="1" x14ac:dyDescent="0.25">
      <c r="A201" s="4"/>
      <c r="B201" s="4"/>
      <c r="C201" s="4"/>
      <c r="I201" s="4"/>
      <c r="J201" s="4"/>
      <c r="K201" s="4"/>
      <c r="L201" s="4"/>
      <c r="M201" s="4"/>
      <c r="N201" s="4"/>
      <c r="O201" s="4"/>
    </row>
    <row r="202" spans="1:15" s="5" customFormat="1" x14ac:dyDescent="0.25">
      <c r="A202" s="4"/>
      <c r="B202" s="4"/>
      <c r="C202" s="4"/>
      <c r="I202" s="4"/>
      <c r="J202" s="4"/>
      <c r="K202" s="4"/>
      <c r="L202" s="4"/>
      <c r="M202" s="4"/>
      <c r="N202" s="4"/>
      <c r="O202" s="4"/>
    </row>
    <row r="203" spans="1:15" s="5" customFormat="1" x14ac:dyDescent="0.25">
      <c r="A203" s="4"/>
      <c r="B203" s="4"/>
      <c r="C203" s="4"/>
      <c r="I203" s="4"/>
      <c r="J203" s="4"/>
      <c r="K203" s="4"/>
      <c r="L203" s="4"/>
      <c r="M203" s="4"/>
      <c r="N203" s="4"/>
      <c r="O203" s="4"/>
    </row>
    <row r="204" spans="1:15" s="5" customFormat="1" x14ac:dyDescent="0.25">
      <c r="A204" s="4"/>
      <c r="B204" s="4"/>
      <c r="C204" s="4"/>
      <c r="I204" s="4"/>
      <c r="J204" s="4"/>
      <c r="K204" s="4"/>
      <c r="L204" s="4"/>
      <c r="M204" s="4"/>
      <c r="N204" s="4"/>
      <c r="O204" s="4"/>
    </row>
    <row r="205" spans="1:15" s="5" customFormat="1" x14ac:dyDescent="0.25">
      <c r="A205" s="4"/>
      <c r="B205" s="4"/>
      <c r="C205" s="4"/>
      <c r="I205" s="4"/>
      <c r="J205" s="4"/>
      <c r="K205" s="4"/>
      <c r="L205" s="4"/>
      <c r="M205" s="4"/>
      <c r="N205" s="4"/>
      <c r="O205" s="4"/>
    </row>
    <row r="206" spans="1:15" s="5" customFormat="1" x14ac:dyDescent="0.25">
      <c r="A206" s="4"/>
      <c r="B206" s="4"/>
      <c r="C206" s="4"/>
      <c r="I206" s="4"/>
      <c r="J206" s="4"/>
      <c r="K206" s="4"/>
      <c r="L206" s="4"/>
      <c r="M206" s="4"/>
      <c r="N206" s="4"/>
      <c r="O206" s="4"/>
    </row>
    <row r="207" spans="1:15" s="5" customFormat="1" x14ac:dyDescent="0.25">
      <c r="A207" s="4"/>
      <c r="B207" s="4"/>
      <c r="C207" s="4"/>
      <c r="I207" s="4"/>
      <c r="J207" s="4"/>
      <c r="K207" s="4"/>
      <c r="L207" s="4"/>
      <c r="M207" s="4"/>
      <c r="N207" s="4"/>
      <c r="O207" s="4"/>
    </row>
    <row r="208" spans="1:15" s="5" customFormat="1" x14ac:dyDescent="0.25">
      <c r="A208" s="4"/>
      <c r="B208" s="4"/>
      <c r="C208" s="4"/>
      <c r="I208" s="4"/>
      <c r="J208" s="4"/>
      <c r="K208" s="4"/>
      <c r="L208" s="4"/>
      <c r="M208" s="4"/>
      <c r="N208" s="4"/>
      <c r="O208" s="4"/>
    </row>
    <row r="209" spans="1:15" s="5" customFormat="1" x14ac:dyDescent="0.25">
      <c r="A209" s="4"/>
      <c r="B209" s="4"/>
      <c r="C209" s="4"/>
      <c r="I209" s="4"/>
      <c r="J209" s="4"/>
      <c r="K209" s="4"/>
      <c r="L209" s="4"/>
      <c r="M209" s="4"/>
      <c r="N209" s="4"/>
      <c r="O209" s="4"/>
    </row>
    <row r="210" spans="1:15" s="5" customFormat="1" x14ac:dyDescent="0.25">
      <c r="A210" s="4"/>
      <c r="B210" s="4"/>
      <c r="C210" s="4"/>
      <c r="I210" s="4"/>
      <c r="J210" s="4"/>
      <c r="K210" s="4"/>
      <c r="L210" s="4"/>
      <c r="M210" s="4"/>
      <c r="N210" s="4"/>
      <c r="O210" s="4"/>
    </row>
    <row r="211" spans="1:15" s="5" customFormat="1" x14ac:dyDescent="0.25">
      <c r="A211" s="4"/>
      <c r="B211" s="4"/>
      <c r="C211" s="4"/>
      <c r="I211" s="4"/>
      <c r="J211" s="4"/>
      <c r="K211" s="4"/>
      <c r="L211" s="4"/>
      <c r="M211" s="4"/>
      <c r="N211" s="4"/>
      <c r="O211" s="4"/>
    </row>
    <row r="212" spans="1:15" s="5" customFormat="1" x14ac:dyDescent="0.25">
      <c r="A212" s="4"/>
      <c r="B212" s="4"/>
      <c r="C212" s="4"/>
      <c r="I212" s="4"/>
      <c r="J212" s="4"/>
      <c r="K212" s="4"/>
      <c r="L212" s="4"/>
      <c r="M212" s="4"/>
      <c r="N212" s="4"/>
      <c r="O212" s="4"/>
    </row>
    <row r="213" spans="1:15" customFormat="1" x14ac:dyDescent="0.25">
      <c r="D213" s="3"/>
      <c r="E213" s="3"/>
      <c r="F213" s="3"/>
      <c r="G213" s="3"/>
      <c r="H213" s="3"/>
    </row>
    <row r="214" spans="1:15" customFormat="1" hidden="1" x14ac:dyDescent="0.25">
      <c r="A214" s="1" t="s">
        <v>17</v>
      </c>
      <c r="B214" s="1" t="s">
        <v>43</v>
      </c>
      <c r="C214" s="1" t="s">
        <v>18</v>
      </c>
      <c r="D214" s="1" t="s">
        <v>19</v>
      </c>
      <c r="E214" s="3"/>
      <c r="F214" s="3"/>
      <c r="G214" s="3"/>
      <c r="H214" s="3"/>
      <c r="I214" s="3"/>
    </row>
    <row r="215" spans="1:15" customFormat="1" hidden="1" x14ac:dyDescent="0.25">
      <c r="A215" s="1" t="s">
        <v>20</v>
      </c>
      <c r="B215" s="1" t="s">
        <v>57</v>
      </c>
      <c r="C215" s="1" t="s">
        <v>21</v>
      </c>
      <c r="D215" s="1" t="s">
        <v>22</v>
      </c>
      <c r="E215" s="3"/>
      <c r="F215" s="3"/>
      <c r="G215" s="3"/>
      <c r="H215" s="3"/>
      <c r="I215" s="3"/>
    </row>
    <row r="216" spans="1:15" customFormat="1" hidden="1" x14ac:dyDescent="0.25">
      <c r="A216" s="1" t="s">
        <v>23</v>
      </c>
      <c r="B216" s="1" t="s">
        <v>58</v>
      </c>
      <c r="C216" s="1" t="s">
        <v>24</v>
      </c>
      <c r="D216" s="1" t="s">
        <v>25</v>
      </c>
      <c r="E216" s="3"/>
      <c r="F216" s="3"/>
      <c r="G216" s="3"/>
      <c r="H216" s="3"/>
      <c r="I216" s="3"/>
    </row>
    <row r="217" spans="1:15" customFormat="1" hidden="1" x14ac:dyDescent="0.25">
      <c r="A217" s="1" t="s">
        <v>26</v>
      </c>
      <c r="B217" s="1"/>
      <c r="C217" s="1" t="s">
        <v>27</v>
      </c>
      <c r="D217" s="1" t="s">
        <v>28</v>
      </c>
      <c r="E217" s="3"/>
      <c r="F217" s="3"/>
      <c r="G217" s="3"/>
      <c r="H217" s="3"/>
      <c r="I217" s="3"/>
    </row>
    <row r="218" spans="1:15" customFormat="1" hidden="1" x14ac:dyDescent="0.25">
      <c r="A218" s="1" t="s">
        <v>29</v>
      </c>
      <c r="B218" s="1"/>
      <c r="C218" s="1" t="s">
        <v>30</v>
      </c>
      <c r="D218" s="1" t="s">
        <v>31</v>
      </c>
      <c r="E218" s="3"/>
      <c r="F218" s="3"/>
      <c r="G218" s="3"/>
      <c r="H218" s="3"/>
      <c r="I218" s="3"/>
    </row>
    <row r="219" spans="1:15" customFormat="1" hidden="1" x14ac:dyDescent="0.25">
      <c r="A219" s="1" t="s">
        <v>32</v>
      </c>
      <c r="B219" s="1"/>
      <c r="C219" s="1" t="s">
        <v>33</v>
      </c>
      <c r="D219" s="1"/>
      <c r="E219" s="3"/>
      <c r="F219" s="3"/>
      <c r="G219" s="3"/>
      <c r="H219" s="3"/>
      <c r="I219" s="3"/>
    </row>
    <row r="220" spans="1:15" customFormat="1" hidden="1" x14ac:dyDescent="0.25">
      <c r="A220" s="1"/>
      <c r="B220" s="1"/>
      <c r="C220" s="1" t="s">
        <v>34</v>
      </c>
      <c r="D220" s="1"/>
      <c r="E220" s="3"/>
      <c r="F220" s="3"/>
      <c r="G220" s="3"/>
      <c r="H220" s="3"/>
      <c r="I220" s="3"/>
    </row>
    <row r="221" spans="1:15" customFormat="1" x14ac:dyDescent="0.25">
      <c r="D221" s="3"/>
      <c r="E221" s="3"/>
      <c r="F221" s="3"/>
      <c r="G221" s="3"/>
      <c r="H221" s="3"/>
    </row>
    <row r="222" spans="1:15" s="5" customFormat="1" x14ac:dyDescent="0.25">
      <c r="A222" s="4"/>
      <c r="B222" s="4"/>
      <c r="C222" s="4"/>
      <c r="I222" s="4"/>
      <c r="J222" s="4"/>
      <c r="K222" s="4"/>
      <c r="L222" s="4"/>
      <c r="M222" s="4"/>
      <c r="N222" s="4"/>
      <c r="O222" s="4"/>
    </row>
    <row r="223" spans="1:15" s="5" customFormat="1" x14ac:dyDescent="0.25">
      <c r="A223" s="4"/>
      <c r="B223" s="4"/>
      <c r="C223" s="4"/>
      <c r="I223" s="4"/>
      <c r="J223" s="4"/>
      <c r="K223" s="4"/>
      <c r="L223" s="4"/>
      <c r="M223" s="4"/>
      <c r="N223" s="4"/>
      <c r="O223" s="4"/>
    </row>
    <row r="224" spans="1:15" s="5" customFormat="1" x14ac:dyDescent="0.25">
      <c r="A224" s="4"/>
      <c r="B224" s="4"/>
      <c r="C224" s="4"/>
      <c r="I224" s="4"/>
      <c r="J224" s="4"/>
      <c r="K224" s="4"/>
      <c r="L224" s="4"/>
      <c r="M224" s="4"/>
      <c r="N224" s="4"/>
      <c r="O224" s="4"/>
    </row>
    <row r="225" spans="1:15" s="5" customFormat="1" x14ac:dyDescent="0.25">
      <c r="A225" s="4"/>
      <c r="B225" s="4"/>
      <c r="C225" s="4"/>
      <c r="I225" s="4"/>
      <c r="J225" s="4"/>
      <c r="K225" s="4"/>
      <c r="L225" s="4"/>
      <c r="M225" s="4"/>
      <c r="N225" s="4"/>
      <c r="O225" s="4"/>
    </row>
    <row r="226" spans="1:15" s="5" customFormat="1" x14ac:dyDescent="0.25">
      <c r="A226" s="4"/>
      <c r="B226" s="4"/>
      <c r="C226" s="4"/>
      <c r="I226" s="4"/>
      <c r="J226" s="4"/>
      <c r="K226" s="4"/>
      <c r="L226" s="4"/>
      <c r="M226" s="4"/>
      <c r="N226" s="4"/>
      <c r="O226" s="4"/>
    </row>
    <row r="227" spans="1:15" s="5" customFormat="1" x14ac:dyDescent="0.25">
      <c r="A227" s="4"/>
      <c r="B227" s="4"/>
      <c r="C227" s="4"/>
      <c r="I227" s="4"/>
      <c r="J227" s="4"/>
      <c r="K227" s="4"/>
      <c r="L227" s="4"/>
      <c r="M227" s="4"/>
      <c r="N227" s="4"/>
      <c r="O227" s="4"/>
    </row>
    <row r="228" spans="1:15" s="5" customFormat="1" x14ac:dyDescent="0.25">
      <c r="A228" s="4"/>
      <c r="B228" s="4"/>
      <c r="C228" s="4"/>
      <c r="I228" s="4"/>
      <c r="J228" s="4"/>
      <c r="K228" s="4"/>
      <c r="L228" s="4"/>
      <c r="M228" s="4"/>
      <c r="N228" s="4"/>
      <c r="O228" s="4"/>
    </row>
    <row r="229" spans="1:15" s="5" customFormat="1" x14ac:dyDescent="0.25">
      <c r="A229" s="4"/>
      <c r="B229" s="4"/>
      <c r="C229" s="4"/>
      <c r="I229" s="4"/>
      <c r="J229" s="4"/>
      <c r="K229" s="4"/>
      <c r="L229" s="4"/>
      <c r="M229" s="4"/>
      <c r="N229" s="4"/>
      <c r="O229" s="4"/>
    </row>
    <row r="230" spans="1:15" s="5" customFormat="1" x14ac:dyDescent="0.25">
      <c r="A230" s="4"/>
      <c r="B230" s="4"/>
      <c r="C230" s="4"/>
      <c r="I230" s="4"/>
      <c r="J230" s="4"/>
      <c r="K230" s="4"/>
      <c r="L230" s="4"/>
      <c r="M230" s="4"/>
      <c r="N230" s="4"/>
      <c r="O230" s="4"/>
    </row>
    <row r="231" spans="1:15" s="5" customFormat="1" x14ac:dyDescent="0.25">
      <c r="A231" s="4"/>
      <c r="B231" s="4"/>
      <c r="C231" s="4"/>
      <c r="I231" s="4"/>
      <c r="J231" s="4"/>
      <c r="K231" s="4"/>
      <c r="L231" s="4"/>
      <c r="M231" s="4"/>
      <c r="N231" s="4"/>
      <c r="O231" s="4"/>
    </row>
    <row r="232" spans="1:15" s="5" customFormat="1" x14ac:dyDescent="0.25">
      <c r="A232" s="4"/>
      <c r="B232" s="4"/>
      <c r="C232" s="4"/>
      <c r="I232" s="4"/>
      <c r="J232" s="4"/>
      <c r="K232" s="4"/>
      <c r="L232" s="4"/>
      <c r="M232" s="4"/>
      <c r="N232" s="4"/>
      <c r="O232" s="4"/>
    </row>
    <row r="233" spans="1:15" s="5" customFormat="1" x14ac:dyDescent="0.25">
      <c r="A233" s="4"/>
      <c r="B233" s="4"/>
      <c r="C233" s="4"/>
      <c r="I233" s="4"/>
      <c r="J233" s="4"/>
      <c r="K233" s="4"/>
      <c r="L233" s="4"/>
      <c r="M233" s="4"/>
      <c r="N233" s="4"/>
      <c r="O233" s="4"/>
    </row>
    <row r="234" spans="1:15" s="5" customFormat="1" x14ac:dyDescent="0.25">
      <c r="A234" s="4"/>
      <c r="B234" s="4"/>
      <c r="C234" s="4"/>
      <c r="I234" s="4"/>
      <c r="J234" s="4"/>
      <c r="K234" s="4"/>
      <c r="L234" s="4"/>
      <c r="M234" s="4"/>
      <c r="N234" s="4"/>
      <c r="O234" s="4"/>
    </row>
    <row r="235" spans="1:15" s="5" customFormat="1" x14ac:dyDescent="0.25">
      <c r="A235" s="4"/>
      <c r="B235" s="4"/>
      <c r="C235" s="4"/>
      <c r="I235" s="4"/>
      <c r="J235" s="4"/>
      <c r="K235" s="4"/>
      <c r="L235" s="4"/>
      <c r="M235" s="4"/>
      <c r="N235" s="4"/>
      <c r="O235" s="4"/>
    </row>
    <row r="236" spans="1:15" s="5" customFormat="1" x14ac:dyDescent="0.25">
      <c r="A236" s="4"/>
      <c r="B236" s="4"/>
      <c r="C236" s="4"/>
      <c r="I236" s="4"/>
      <c r="J236" s="4"/>
      <c r="K236" s="4"/>
      <c r="L236" s="4"/>
      <c r="M236" s="4"/>
      <c r="N236" s="4"/>
      <c r="O236" s="4"/>
    </row>
    <row r="237" spans="1:15" s="5" customFormat="1" x14ac:dyDescent="0.25">
      <c r="A237" s="4"/>
      <c r="B237" s="4"/>
      <c r="C237" s="4"/>
      <c r="I237" s="4"/>
      <c r="J237" s="4"/>
      <c r="K237" s="4"/>
      <c r="L237" s="4"/>
      <c r="M237" s="4"/>
      <c r="N237" s="4"/>
      <c r="O237" s="4"/>
    </row>
    <row r="238" spans="1:15" s="5" customFormat="1" x14ac:dyDescent="0.25">
      <c r="A238" s="4"/>
      <c r="B238" s="4"/>
      <c r="C238" s="4"/>
      <c r="I238" s="4"/>
      <c r="J238" s="4"/>
      <c r="K238" s="4"/>
      <c r="L238" s="4"/>
      <c r="M238" s="4"/>
      <c r="N238" s="4"/>
      <c r="O238" s="4"/>
    </row>
    <row r="239" spans="1:15" s="5" customFormat="1" x14ac:dyDescent="0.25">
      <c r="A239" s="4"/>
      <c r="B239" s="4"/>
      <c r="C239" s="4"/>
      <c r="I239" s="4"/>
      <c r="J239" s="4"/>
      <c r="K239" s="4"/>
      <c r="L239" s="4"/>
      <c r="M239" s="4"/>
      <c r="N239" s="4"/>
      <c r="O239" s="4"/>
    </row>
    <row r="240" spans="1:15" s="5" customFormat="1" x14ac:dyDescent="0.25">
      <c r="A240" s="4"/>
      <c r="B240" s="4"/>
      <c r="C240" s="4"/>
      <c r="I240" s="4"/>
      <c r="J240" s="4"/>
      <c r="K240" s="4"/>
      <c r="L240" s="4"/>
      <c r="M240" s="4"/>
      <c r="N240" s="4"/>
      <c r="O240" s="4"/>
    </row>
    <row r="241" spans="1:15" s="5" customFormat="1" x14ac:dyDescent="0.25">
      <c r="A241" s="4"/>
      <c r="B241" s="4"/>
      <c r="C241" s="4"/>
      <c r="I241" s="4"/>
      <c r="J241" s="4"/>
      <c r="K241" s="4"/>
      <c r="L241" s="4"/>
      <c r="M241" s="4"/>
      <c r="N241" s="4"/>
      <c r="O241" s="4"/>
    </row>
    <row r="242" spans="1:15" s="5" customFormat="1" x14ac:dyDescent="0.25">
      <c r="A242" s="4"/>
      <c r="B242" s="4"/>
      <c r="C242" s="4"/>
      <c r="I242" s="4"/>
      <c r="J242" s="4"/>
      <c r="K242" s="4"/>
      <c r="L242" s="4"/>
      <c r="M242" s="4"/>
      <c r="N242" s="4"/>
      <c r="O242" s="4"/>
    </row>
    <row r="243" spans="1:15" s="5" customFormat="1" x14ac:dyDescent="0.25">
      <c r="A243" s="4"/>
      <c r="B243" s="4"/>
      <c r="C243" s="4"/>
      <c r="I243" s="4"/>
      <c r="J243" s="4"/>
      <c r="K243" s="4"/>
      <c r="L243" s="4"/>
      <c r="M243" s="4"/>
      <c r="N243" s="4"/>
      <c r="O243" s="4"/>
    </row>
    <row r="244" spans="1:15" s="5" customFormat="1" x14ac:dyDescent="0.25">
      <c r="A244" s="4"/>
      <c r="B244" s="4"/>
      <c r="C244" s="4"/>
      <c r="I244" s="4"/>
      <c r="J244" s="4"/>
      <c r="K244" s="4"/>
      <c r="L244" s="4"/>
      <c r="M244" s="4"/>
      <c r="N244" s="4"/>
      <c r="O244" s="4"/>
    </row>
    <row r="245" spans="1:15" s="5" customFormat="1" x14ac:dyDescent="0.25">
      <c r="A245" s="4"/>
      <c r="B245" s="4"/>
      <c r="C245" s="4"/>
      <c r="I245" s="4"/>
      <c r="J245" s="4"/>
      <c r="K245" s="4"/>
      <c r="L245" s="4"/>
      <c r="M245" s="4"/>
      <c r="N245" s="4"/>
      <c r="O245" s="4"/>
    </row>
    <row r="246" spans="1:15" s="5" customFormat="1" x14ac:dyDescent="0.25">
      <c r="A246" s="4"/>
      <c r="B246" s="4"/>
      <c r="C246" s="4"/>
      <c r="I246" s="4"/>
      <c r="J246" s="4"/>
      <c r="K246" s="4"/>
      <c r="L246" s="4"/>
      <c r="M246" s="4"/>
      <c r="N246" s="4"/>
      <c r="O246" s="4"/>
    </row>
    <row r="247" spans="1:15" s="5" customFormat="1" x14ac:dyDescent="0.25">
      <c r="A247" s="4"/>
      <c r="B247" s="4"/>
      <c r="C247" s="4"/>
      <c r="I247" s="4"/>
      <c r="J247" s="4"/>
      <c r="K247" s="4"/>
      <c r="L247" s="4"/>
      <c r="M247" s="4"/>
      <c r="N247" s="4"/>
      <c r="O247" s="4"/>
    </row>
    <row r="248" spans="1:15" s="5" customFormat="1" x14ac:dyDescent="0.25">
      <c r="A248" s="4"/>
      <c r="B248" s="4"/>
      <c r="C248" s="4"/>
      <c r="I248" s="4"/>
      <c r="J248" s="4"/>
      <c r="K248" s="4"/>
      <c r="L248" s="4"/>
      <c r="M248" s="4"/>
      <c r="N248" s="4"/>
      <c r="O248" s="4"/>
    </row>
    <row r="249" spans="1:15" s="5" customFormat="1" x14ac:dyDescent="0.25">
      <c r="A249" s="4"/>
      <c r="B249" s="4"/>
      <c r="C249" s="4"/>
      <c r="I249" s="4"/>
      <c r="J249" s="4"/>
      <c r="K249" s="4"/>
      <c r="L249" s="4"/>
      <c r="M249" s="4"/>
      <c r="N249" s="4"/>
      <c r="O249" s="4"/>
    </row>
    <row r="250" spans="1:15" s="5" customFormat="1" x14ac:dyDescent="0.25">
      <c r="A250" s="4"/>
      <c r="B250" s="4"/>
      <c r="C250" s="4"/>
      <c r="I250" s="4"/>
      <c r="J250" s="4"/>
      <c r="K250" s="4"/>
      <c r="L250" s="4"/>
      <c r="M250" s="4"/>
      <c r="N250" s="4"/>
      <c r="O250" s="4"/>
    </row>
    <row r="251" spans="1:15" s="5" customFormat="1" x14ac:dyDescent="0.25">
      <c r="A251" s="4"/>
      <c r="B251" s="4"/>
      <c r="C251" s="4"/>
      <c r="I251" s="4"/>
      <c r="J251" s="4"/>
      <c r="K251" s="4"/>
      <c r="L251" s="4"/>
      <c r="M251" s="4"/>
      <c r="N251" s="4"/>
      <c r="O251" s="4"/>
    </row>
    <row r="252" spans="1:15" s="5" customFormat="1" x14ac:dyDescent="0.25">
      <c r="A252" s="4"/>
      <c r="B252" s="4"/>
      <c r="C252" s="4"/>
      <c r="I252" s="4"/>
      <c r="J252" s="4"/>
      <c r="K252" s="4"/>
      <c r="L252" s="4"/>
      <c r="M252" s="4"/>
      <c r="N252" s="4"/>
      <c r="O252" s="4"/>
    </row>
    <row r="253" spans="1:15" s="5" customFormat="1" x14ac:dyDescent="0.25">
      <c r="A253" s="4"/>
      <c r="B253" s="4"/>
      <c r="C253" s="4"/>
      <c r="I253" s="4"/>
      <c r="J253" s="4"/>
      <c r="K253" s="4"/>
      <c r="L253" s="4"/>
      <c r="M253" s="4"/>
      <c r="N253" s="4"/>
      <c r="O253" s="4"/>
    </row>
    <row r="254" spans="1:15" s="5" customFormat="1" x14ac:dyDescent="0.25">
      <c r="A254" s="4"/>
      <c r="B254" s="4"/>
      <c r="C254" s="4"/>
      <c r="I254" s="4"/>
      <c r="J254" s="4"/>
      <c r="K254" s="4"/>
      <c r="L254" s="4"/>
      <c r="M254" s="4"/>
      <c r="N254" s="4"/>
      <c r="O254" s="4"/>
    </row>
    <row r="255" spans="1:15" s="5" customFormat="1" x14ac:dyDescent="0.25">
      <c r="A255" s="4"/>
      <c r="B255" s="4"/>
      <c r="C255" s="4"/>
      <c r="I255" s="4"/>
      <c r="J255" s="4"/>
      <c r="K255" s="4"/>
      <c r="L255" s="4"/>
      <c r="M255" s="4"/>
      <c r="N255" s="4"/>
      <c r="O255" s="4"/>
    </row>
    <row r="256" spans="1:15" s="5" customFormat="1" x14ac:dyDescent="0.25">
      <c r="A256" s="4"/>
      <c r="B256" s="4"/>
      <c r="C256" s="4"/>
      <c r="I256" s="4"/>
      <c r="J256" s="4"/>
      <c r="K256" s="4"/>
      <c r="L256" s="4"/>
      <c r="M256" s="4"/>
      <c r="N256" s="4"/>
      <c r="O256" s="4"/>
    </row>
    <row r="257" spans="1:15" s="5" customFormat="1" x14ac:dyDescent="0.25">
      <c r="A257" s="4"/>
      <c r="B257" s="4"/>
      <c r="C257" s="4"/>
      <c r="I257" s="4"/>
      <c r="J257" s="4"/>
      <c r="K257" s="4"/>
      <c r="L257" s="4"/>
      <c r="M257" s="4"/>
      <c r="N257" s="4"/>
      <c r="O257" s="4"/>
    </row>
    <row r="258" spans="1:15" s="5" customFormat="1" x14ac:dyDescent="0.25">
      <c r="A258" s="4"/>
      <c r="B258" s="4"/>
      <c r="C258" s="4"/>
      <c r="I258" s="4"/>
      <c r="J258" s="4"/>
      <c r="K258" s="4"/>
      <c r="L258" s="4"/>
      <c r="M258" s="4"/>
      <c r="N258" s="4"/>
      <c r="O258" s="4"/>
    </row>
    <row r="259" spans="1:15" s="5" customFormat="1" x14ac:dyDescent="0.25">
      <c r="A259" s="4"/>
      <c r="B259" s="4"/>
      <c r="C259" s="4"/>
      <c r="I259" s="4"/>
      <c r="J259" s="4"/>
      <c r="K259" s="4"/>
      <c r="L259" s="4"/>
      <c r="M259" s="4"/>
      <c r="N259" s="4"/>
      <c r="O259" s="4"/>
    </row>
    <row r="260" spans="1:15" s="5" customFormat="1" x14ac:dyDescent="0.25">
      <c r="A260" s="4"/>
      <c r="B260" s="4"/>
      <c r="C260" s="4"/>
      <c r="I260" s="4"/>
      <c r="J260" s="4"/>
      <c r="K260" s="4"/>
      <c r="L260" s="4"/>
      <c r="M260" s="4"/>
      <c r="N260" s="4"/>
      <c r="O260" s="4"/>
    </row>
    <row r="261" spans="1:15" s="5" customFormat="1" x14ac:dyDescent="0.25">
      <c r="A261" s="4"/>
      <c r="B261" s="4"/>
      <c r="C261" s="4"/>
      <c r="I261" s="4"/>
      <c r="J261" s="4"/>
      <c r="K261" s="4"/>
      <c r="L261" s="4"/>
      <c r="M261" s="4"/>
      <c r="N261" s="4"/>
      <c r="O261" s="4"/>
    </row>
    <row r="262" spans="1:15" s="5" customFormat="1" x14ac:dyDescent="0.25">
      <c r="A262" s="4"/>
      <c r="B262" s="4"/>
      <c r="C262" s="4"/>
      <c r="I262" s="4"/>
      <c r="J262" s="4"/>
      <c r="K262" s="4"/>
      <c r="L262" s="4"/>
      <c r="M262" s="4"/>
      <c r="N262" s="4"/>
      <c r="O262" s="4"/>
    </row>
    <row r="263" spans="1:15" s="5" customFormat="1" x14ac:dyDescent="0.25">
      <c r="A263" s="4"/>
      <c r="B263" s="4"/>
      <c r="C263" s="4"/>
      <c r="I263" s="4"/>
      <c r="J263" s="4"/>
      <c r="K263" s="4"/>
      <c r="L263" s="4"/>
      <c r="M263" s="4"/>
      <c r="N263" s="4"/>
      <c r="O263" s="4"/>
    </row>
    <row r="264" spans="1:15" s="5" customFormat="1" x14ac:dyDescent="0.25">
      <c r="A264" s="4"/>
      <c r="B264" s="4"/>
      <c r="C264" s="4"/>
      <c r="I264" s="4"/>
      <c r="J264" s="4"/>
      <c r="K264" s="4"/>
      <c r="L264" s="4"/>
      <c r="M264" s="4"/>
      <c r="N264" s="4"/>
      <c r="O264" s="4"/>
    </row>
    <row r="265" spans="1:15" s="5" customFormat="1" x14ac:dyDescent="0.25">
      <c r="A265" s="4"/>
      <c r="B265" s="4"/>
      <c r="C265" s="4"/>
      <c r="I265" s="4"/>
      <c r="J265" s="4"/>
      <c r="K265" s="4"/>
      <c r="L265" s="4"/>
      <c r="M265" s="4"/>
      <c r="N265" s="4"/>
      <c r="O265" s="4"/>
    </row>
    <row r="266" spans="1:15" s="5" customFormat="1" x14ac:dyDescent="0.25">
      <c r="A266" s="4"/>
      <c r="B266" s="4"/>
      <c r="C266" s="4"/>
      <c r="I266" s="4"/>
      <c r="J266" s="4"/>
      <c r="K266" s="4"/>
      <c r="L266" s="4"/>
      <c r="M266" s="4"/>
      <c r="N266" s="4"/>
      <c r="O266" s="4"/>
    </row>
    <row r="267" spans="1:15" s="5" customFormat="1" x14ac:dyDescent="0.25">
      <c r="A267" s="4"/>
      <c r="B267" s="4"/>
      <c r="C267" s="4"/>
      <c r="I267" s="4"/>
      <c r="J267" s="4"/>
      <c r="K267" s="4"/>
      <c r="L267" s="4"/>
      <c r="M267" s="4"/>
      <c r="N267" s="4"/>
      <c r="O267" s="4"/>
    </row>
    <row r="268" spans="1:15" s="5" customFormat="1" x14ac:dyDescent="0.25">
      <c r="A268" s="4"/>
      <c r="B268" s="4"/>
      <c r="C268" s="4"/>
      <c r="I268" s="4"/>
      <c r="J268" s="4"/>
      <c r="K268" s="4"/>
      <c r="L268" s="4"/>
      <c r="M268" s="4"/>
      <c r="N268" s="4"/>
      <c r="O268" s="4"/>
    </row>
    <row r="269" spans="1:15" s="5" customFormat="1" x14ac:dyDescent="0.25">
      <c r="A269" s="4"/>
      <c r="B269" s="4"/>
      <c r="C269" s="4"/>
      <c r="I269" s="4"/>
      <c r="J269" s="4"/>
      <c r="K269" s="4"/>
      <c r="L269" s="4"/>
      <c r="M269" s="4"/>
      <c r="N269" s="4"/>
      <c r="O269" s="4"/>
    </row>
    <row r="270" spans="1:15" s="5" customFormat="1" x14ac:dyDescent="0.25">
      <c r="A270" s="4"/>
      <c r="B270" s="4"/>
      <c r="C270" s="4"/>
      <c r="I270" s="4"/>
      <c r="J270" s="4"/>
      <c r="K270" s="4"/>
      <c r="L270" s="4"/>
      <c r="M270" s="4"/>
      <c r="N270" s="4"/>
      <c r="O270" s="4"/>
    </row>
    <row r="271" spans="1:15" s="5" customFormat="1" x14ac:dyDescent="0.25">
      <c r="A271" s="4"/>
      <c r="B271" s="4"/>
      <c r="C271" s="4"/>
      <c r="I271" s="4"/>
      <c r="J271" s="4"/>
      <c r="K271" s="4"/>
      <c r="L271" s="4"/>
      <c r="M271" s="4"/>
      <c r="N271" s="4"/>
      <c r="O271" s="4"/>
    </row>
    <row r="272" spans="1:15" s="5" customFormat="1" x14ac:dyDescent="0.25">
      <c r="A272" s="4"/>
      <c r="B272" s="4"/>
      <c r="C272" s="4"/>
      <c r="I272" s="4"/>
      <c r="J272" s="4"/>
      <c r="K272" s="4"/>
      <c r="L272" s="4"/>
      <c r="M272" s="4"/>
      <c r="N272" s="4"/>
      <c r="O272" s="4"/>
    </row>
    <row r="273" spans="1:15" s="5" customFormat="1" x14ac:dyDescent="0.25">
      <c r="A273" s="4"/>
      <c r="B273" s="4"/>
      <c r="C273" s="4"/>
      <c r="I273" s="4"/>
      <c r="J273" s="4"/>
      <c r="K273" s="4"/>
      <c r="L273" s="4"/>
      <c r="M273" s="4"/>
      <c r="N273" s="4"/>
      <c r="O273" s="4"/>
    </row>
    <row r="274" spans="1:15" s="5" customFormat="1" x14ac:dyDescent="0.25">
      <c r="A274" s="4"/>
      <c r="B274" s="4"/>
      <c r="C274" s="4"/>
      <c r="I274" s="4"/>
      <c r="J274" s="4"/>
      <c r="K274" s="4"/>
      <c r="L274" s="4"/>
      <c r="M274" s="4"/>
      <c r="N274" s="4"/>
      <c r="O274" s="4"/>
    </row>
    <row r="275" spans="1:15" s="5" customFormat="1" x14ac:dyDescent="0.25">
      <c r="A275" s="4"/>
      <c r="B275" s="4"/>
      <c r="C275" s="4"/>
      <c r="I275" s="4"/>
      <c r="J275" s="4"/>
      <c r="K275" s="4"/>
      <c r="L275" s="4"/>
      <c r="M275" s="4"/>
      <c r="N275" s="4"/>
      <c r="O275" s="4"/>
    </row>
    <row r="276" spans="1:15" s="5" customFormat="1" x14ac:dyDescent="0.25">
      <c r="A276" s="4"/>
      <c r="B276" s="4"/>
      <c r="C276" s="4"/>
      <c r="I276" s="4"/>
      <c r="J276" s="4"/>
      <c r="K276" s="4"/>
      <c r="L276" s="4"/>
      <c r="M276" s="4"/>
      <c r="N276" s="4"/>
      <c r="O276" s="4"/>
    </row>
    <row r="277" spans="1:15" s="5" customFormat="1" x14ac:dyDescent="0.25">
      <c r="A277" s="4"/>
      <c r="B277" s="4"/>
      <c r="C277" s="4"/>
      <c r="I277" s="4"/>
      <c r="J277" s="4"/>
      <c r="K277" s="4"/>
      <c r="L277" s="4"/>
      <c r="M277" s="4"/>
      <c r="N277" s="4"/>
      <c r="O277" s="4"/>
    </row>
    <row r="278" spans="1:15" s="5" customFormat="1" x14ac:dyDescent="0.25">
      <c r="A278" s="4"/>
      <c r="B278" s="4"/>
      <c r="C278" s="4"/>
      <c r="I278" s="4"/>
      <c r="J278" s="4"/>
      <c r="K278" s="4"/>
      <c r="L278" s="4"/>
      <c r="M278" s="4"/>
      <c r="N278" s="4"/>
      <c r="O278" s="4"/>
    </row>
    <row r="279" spans="1:15" s="5" customFormat="1" x14ac:dyDescent="0.25">
      <c r="A279" s="4"/>
      <c r="B279" s="4"/>
      <c r="C279" s="4"/>
      <c r="I279" s="4"/>
      <c r="J279" s="4"/>
      <c r="K279" s="4"/>
      <c r="L279" s="4"/>
      <c r="M279" s="4"/>
      <c r="N279" s="4"/>
      <c r="O279" s="4"/>
    </row>
    <row r="280" spans="1:15" s="5" customFormat="1" x14ac:dyDescent="0.25">
      <c r="A280" s="4"/>
      <c r="B280" s="4"/>
      <c r="C280" s="4"/>
      <c r="I280" s="4"/>
      <c r="J280" s="4"/>
      <c r="K280" s="4"/>
      <c r="L280" s="4"/>
      <c r="M280" s="4"/>
      <c r="N280" s="4"/>
      <c r="O280" s="4"/>
    </row>
    <row r="281" spans="1:15" s="5" customFormat="1" x14ac:dyDescent="0.25">
      <c r="A281" s="4"/>
      <c r="B281" s="4"/>
      <c r="C281" s="4"/>
      <c r="I281" s="4"/>
      <c r="J281" s="4"/>
      <c r="K281" s="4"/>
      <c r="L281" s="4"/>
      <c r="M281" s="4"/>
      <c r="N281" s="4"/>
      <c r="O281" s="4"/>
    </row>
    <row r="282" spans="1:15" s="5" customFormat="1" x14ac:dyDescent="0.25">
      <c r="A282" s="4"/>
      <c r="B282" s="4"/>
      <c r="C282" s="4"/>
      <c r="I282" s="4"/>
      <c r="J282" s="4"/>
      <c r="K282" s="4"/>
      <c r="L282" s="4"/>
      <c r="M282" s="4"/>
      <c r="N282" s="4"/>
      <c r="O282" s="4"/>
    </row>
    <row r="283" spans="1:15" s="5" customFormat="1" x14ac:dyDescent="0.25">
      <c r="A283" s="4"/>
      <c r="B283" s="4"/>
      <c r="C283" s="4"/>
      <c r="I283" s="4"/>
      <c r="J283" s="4"/>
      <c r="K283" s="4"/>
      <c r="L283" s="4"/>
      <c r="M283" s="4"/>
      <c r="N283" s="4"/>
      <c r="O283" s="4"/>
    </row>
    <row r="284" spans="1:15" s="5" customFormat="1" x14ac:dyDescent="0.25">
      <c r="A284" s="4"/>
      <c r="B284" s="4"/>
      <c r="C284" s="4"/>
      <c r="I284" s="4"/>
      <c r="J284" s="4"/>
      <c r="K284" s="4"/>
      <c r="L284" s="4"/>
      <c r="M284" s="4"/>
      <c r="N284" s="4"/>
      <c r="O284" s="4"/>
    </row>
    <row r="285" spans="1:15" s="5" customFormat="1" x14ac:dyDescent="0.25">
      <c r="A285" s="4"/>
      <c r="B285" s="4"/>
      <c r="C285" s="4"/>
      <c r="I285" s="4"/>
      <c r="J285" s="4"/>
      <c r="K285" s="4"/>
      <c r="L285" s="4"/>
      <c r="M285" s="4"/>
      <c r="N285" s="4"/>
      <c r="O285" s="4"/>
    </row>
    <row r="286" spans="1:15" s="5" customFormat="1" x14ac:dyDescent="0.25">
      <c r="A286" s="4"/>
      <c r="B286" s="4"/>
      <c r="C286" s="4"/>
      <c r="I286" s="4"/>
      <c r="J286" s="4"/>
      <c r="K286" s="4"/>
      <c r="L286" s="4"/>
      <c r="M286" s="4"/>
      <c r="N286" s="4"/>
      <c r="O286" s="4"/>
    </row>
    <row r="287" spans="1:15" s="5" customFormat="1" x14ac:dyDescent="0.25">
      <c r="A287" s="4"/>
      <c r="B287" s="4"/>
      <c r="C287" s="4"/>
      <c r="I287" s="4"/>
      <c r="J287" s="4"/>
      <c r="K287" s="4"/>
      <c r="L287" s="4"/>
      <c r="M287" s="4"/>
      <c r="N287" s="4"/>
      <c r="O287" s="4"/>
    </row>
    <row r="288" spans="1:15" s="5" customFormat="1" x14ac:dyDescent="0.25">
      <c r="A288" s="4"/>
      <c r="B288" s="4"/>
      <c r="C288" s="4"/>
      <c r="I288" s="4"/>
      <c r="J288" s="4"/>
      <c r="K288" s="4"/>
      <c r="L288" s="4"/>
      <c r="M288" s="4"/>
      <c r="N288" s="4"/>
      <c r="O288" s="4"/>
    </row>
    <row r="289" spans="1:15" s="5" customFormat="1" x14ac:dyDescent="0.25">
      <c r="A289" s="4"/>
      <c r="B289" s="4"/>
      <c r="C289" s="4"/>
      <c r="I289" s="4"/>
      <c r="J289" s="4"/>
      <c r="K289" s="4"/>
      <c r="L289" s="4"/>
      <c r="M289" s="4"/>
      <c r="N289" s="4"/>
      <c r="O289" s="4"/>
    </row>
    <row r="290" spans="1:15" s="5" customFormat="1" x14ac:dyDescent="0.25">
      <c r="A290" s="4"/>
      <c r="B290" s="4"/>
      <c r="C290" s="4"/>
      <c r="I290" s="4"/>
      <c r="J290" s="4"/>
      <c r="K290" s="4"/>
      <c r="L290" s="4"/>
      <c r="M290" s="4"/>
      <c r="N290" s="4"/>
      <c r="O290" s="4"/>
    </row>
    <row r="291" spans="1:15" s="5" customFormat="1" x14ac:dyDescent="0.25">
      <c r="A291" s="4"/>
      <c r="B291" s="4"/>
      <c r="C291" s="4"/>
      <c r="I291" s="4"/>
      <c r="J291" s="4"/>
      <c r="K291" s="4"/>
      <c r="L291" s="4"/>
      <c r="M291" s="4"/>
      <c r="N291" s="4"/>
      <c r="O291" s="4"/>
    </row>
    <row r="292" spans="1:15" s="5" customFormat="1" x14ac:dyDescent="0.25">
      <c r="A292" s="4"/>
      <c r="B292" s="4"/>
      <c r="C292" s="4"/>
      <c r="I292" s="4"/>
      <c r="J292" s="4"/>
      <c r="K292" s="4"/>
      <c r="L292" s="4"/>
      <c r="M292" s="4"/>
      <c r="N292" s="4"/>
      <c r="O292" s="4"/>
    </row>
    <row r="293" spans="1:15" s="5" customFormat="1" x14ac:dyDescent="0.25">
      <c r="A293" s="4"/>
      <c r="B293" s="4"/>
      <c r="C293" s="4"/>
      <c r="I293" s="4"/>
      <c r="J293" s="4"/>
      <c r="K293" s="4"/>
      <c r="L293" s="4"/>
      <c r="M293" s="4"/>
      <c r="N293" s="4"/>
      <c r="O293" s="4"/>
    </row>
    <row r="294" spans="1:15" s="5" customFormat="1" x14ac:dyDescent="0.25">
      <c r="A294" s="4"/>
      <c r="B294" s="4"/>
      <c r="C294" s="4"/>
      <c r="I294" s="4"/>
      <c r="J294" s="4"/>
      <c r="K294" s="4"/>
      <c r="L294" s="4"/>
      <c r="M294" s="4"/>
      <c r="N294" s="4"/>
      <c r="O294" s="4"/>
    </row>
    <row r="295" spans="1:15" s="5" customFormat="1" x14ac:dyDescent="0.25">
      <c r="A295" s="4"/>
      <c r="B295" s="4"/>
      <c r="C295" s="4"/>
      <c r="I295" s="4"/>
      <c r="J295" s="4"/>
      <c r="K295" s="4"/>
      <c r="L295" s="4"/>
      <c r="M295" s="4"/>
      <c r="N295" s="4"/>
      <c r="O295" s="4"/>
    </row>
    <row r="296" spans="1:15" s="5" customFormat="1" x14ac:dyDescent="0.25">
      <c r="A296" s="4"/>
      <c r="B296" s="4"/>
      <c r="C296" s="4"/>
      <c r="I296" s="4"/>
      <c r="J296" s="4"/>
      <c r="K296" s="4"/>
      <c r="L296" s="4"/>
      <c r="M296" s="4"/>
      <c r="N296" s="4"/>
      <c r="O296" s="4"/>
    </row>
    <row r="297" spans="1:15" s="5" customFormat="1" ht="13" thickBot="1" x14ac:dyDescent="0.3">
      <c r="A297" s="4"/>
      <c r="B297" s="4"/>
      <c r="C297" s="4"/>
      <c r="I297" s="4"/>
      <c r="J297" s="4"/>
      <c r="K297" s="4"/>
      <c r="L297" s="4"/>
      <c r="M297" s="4"/>
      <c r="N297" s="4"/>
      <c r="O297" s="4"/>
    </row>
    <row r="298" spans="1:15" s="5" customFormat="1" x14ac:dyDescent="0.25">
      <c r="A298" s="4"/>
      <c r="B298" s="453" t="s">
        <v>59</v>
      </c>
      <c r="C298" s="454"/>
      <c r="D298" s="455"/>
      <c r="E298" s="17">
        <v>17256</v>
      </c>
      <c r="F298" s="18" t="s">
        <v>60</v>
      </c>
      <c r="G298" s="17" t="s">
        <v>61</v>
      </c>
      <c r="H298" s="456">
        <v>4600</v>
      </c>
      <c r="I298" s="4"/>
      <c r="J298" s="4"/>
      <c r="K298" s="4"/>
      <c r="L298" s="4"/>
      <c r="M298" s="4"/>
      <c r="N298" s="4"/>
      <c r="O298" s="4"/>
    </row>
    <row r="299" spans="1:15" s="5" customFormat="1" ht="13" thickBot="1" x14ac:dyDescent="0.3">
      <c r="A299" s="4"/>
      <c r="B299" s="458" t="s">
        <v>62</v>
      </c>
      <c r="C299" s="459"/>
      <c r="D299" s="460"/>
      <c r="E299" s="20">
        <v>32150</v>
      </c>
      <c r="F299" s="21" t="s">
        <v>63</v>
      </c>
      <c r="G299" s="20" t="s">
        <v>64</v>
      </c>
      <c r="H299" s="457"/>
      <c r="I299" s="4"/>
      <c r="J299" s="4"/>
      <c r="K299" s="4"/>
      <c r="L299" s="4"/>
      <c r="M299" s="4"/>
      <c r="N299" s="4"/>
      <c r="O299" s="4"/>
    </row>
    <row r="300" spans="1:15" s="5" customFormat="1" x14ac:dyDescent="0.25">
      <c r="A300" s="4"/>
      <c r="B300" s="4"/>
      <c r="C300" s="4"/>
      <c r="I300" s="4"/>
      <c r="J300" s="4"/>
      <c r="K300" s="4"/>
      <c r="L300" s="4"/>
      <c r="M300" s="4"/>
      <c r="N300" s="4"/>
      <c r="O300" s="4"/>
    </row>
    <row r="301" spans="1:15" s="5" customFormat="1" x14ac:dyDescent="0.25">
      <c r="A301" s="4"/>
      <c r="B301" s="4"/>
      <c r="C301" s="4"/>
      <c r="I301" s="4"/>
      <c r="J301" s="4"/>
      <c r="K301" s="4"/>
      <c r="L301" s="4"/>
      <c r="M301" s="4"/>
      <c r="N301" s="4"/>
      <c r="O301" s="4"/>
    </row>
    <row r="313" spans="2:8" ht="13" thickBot="1" x14ac:dyDescent="0.3"/>
    <row r="314" spans="2:8" x14ac:dyDescent="0.25">
      <c r="B314" s="453" t="s">
        <v>59</v>
      </c>
      <c r="C314" s="454"/>
      <c r="D314" s="455"/>
      <c r="E314" s="17">
        <v>17256</v>
      </c>
      <c r="F314" s="18" t="s">
        <v>60</v>
      </c>
      <c r="G314" s="17" t="s">
        <v>61</v>
      </c>
      <c r="H314" s="456">
        <v>4600</v>
      </c>
    </row>
    <row r="315" spans="2:8" ht="13" thickBot="1" x14ac:dyDescent="0.3">
      <c r="B315" s="461" t="s">
        <v>62</v>
      </c>
      <c r="C315" s="459"/>
      <c r="D315" s="460"/>
      <c r="E315" s="20">
        <v>32150</v>
      </c>
      <c r="F315" s="21" t="s">
        <v>63</v>
      </c>
      <c r="G315" s="20" t="s">
        <v>64</v>
      </c>
      <c r="H315" s="457"/>
    </row>
  </sheetData>
  <sheetProtection selectLockedCells="1"/>
  <mergeCells count="182">
    <mergeCell ref="A85:A86"/>
    <mergeCell ref="B85:D85"/>
    <mergeCell ref="H85:H86"/>
    <mergeCell ref="B86:D86"/>
    <mergeCell ref="B298:D298"/>
    <mergeCell ref="H298:H299"/>
    <mergeCell ref="B299:D299"/>
    <mergeCell ref="B314:D314"/>
    <mergeCell ref="H314:H315"/>
    <mergeCell ref="B315:D315"/>
    <mergeCell ref="A87:A88"/>
    <mergeCell ref="B87:D87"/>
    <mergeCell ref="H87:H88"/>
    <mergeCell ref="B88:D88"/>
    <mergeCell ref="A95:H95"/>
    <mergeCell ref="E90:H90"/>
    <mergeCell ref="G91:H92"/>
    <mergeCell ref="A96:H96"/>
    <mergeCell ref="B79:D79"/>
    <mergeCell ref="H79:H80"/>
    <mergeCell ref="B80:D80"/>
    <mergeCell ref="A81:A82"/>
    <mergeCell ref="B81:D81"/>
    <mergeCell ref="H81:H82"/>
    <mergeCell ref="B82:D82"/>
    <mergeCell ref="A83:A84"/>
    <mergeCell ref="B83:D83"/>
    <mergeCell ref="H83:H84"/>
    <mergeCell ref="B84:D84"/>
    <mergeCell ref="A7:B7"/>
    <mergeCell ref="A13:A14"/>
    <mergeCell ref="B13:D13"/>
    <mergeCell ref="B14:D14"/>
    <mergeCell ref="A11:A12"/>
    <mergeCell ref="B11:D11"/>
    <mergeCell ref="B12:D12"/>
    <mergeCell ref="A2:H2"/>
    <mergeCell ref="C5:G5"/>
    <mergeCell ref="A6:B6"/>
    <mergeCell ref="A3:H3"/>
    <mergeCell ref="A4:H4"/>
    <mergeCell ref="E6:F6"/>
    <mergeCell ref="E7:F7"/>
    <mergeCell ref="B9:D10"/>
    <mergeCell ref="F9:F10"/>
    <mergeCell ref="A9:A10"/>
    <mergeCell ref="B21:D21"/>
    <mergeCell ref="H21:H22"/>
    <mergeCell ref="B22:D22"/>
    <mergeCell ref="A19:A20"/>
    <mergeCell ref="A21:A22"/>
    <mergeCell ref="H13:H14"/>
    <mergeCell ref="H11:H12"/>
    <mergeCell ref="G9:G10"/>
    <mergeCell ref="E9:E10"/>
    <mergeCell ref="A15:A16"/>
    <mergeCell ref="B17:D17"/>
    <mergeCell ref="H17:H18"/>
    <mergeCell ref="B18:D18"/>
    <mergeCell ref="B19:D19"/>
    <mergeCell ref="H19:H20"/>
    <mergeCell ref="B20:D20"/>
    <mergeCell ref="B15:D15"/>
    <mergeCell ref="H15:H16"/>
    <mergeCell ref="B16:D16"/>
    <mergeCell ref="B25:D25"/>
    <mergeCell ref="H25:H26"/>
    <mergeCell ref="B26:D26"/>
    <mergeCell ref="B27:D27"/>
    <mergeCell ref="H27:H28"/>
    <mergeCell ref="B28:D28"/>
    <mergeCell ref="A25:A26"/>
    <mergeCell ref="A27:A28"/>
    <mergeCell ref="B23:D23"/>
    <mergeCell ref="H23:H24"/>
    <mergeCell ref="B24:D24"/>
    <mergeCell ref="A33:A34"/>
    <mergeCell ref="B33:D33"/>
    <mergeCell ref="H33:H34"/>
    <mergeCell ref="B34:D34"/>
    <mergeCell ref="A31:A32"/>
    <mergeCell ref="B31:D31"/>
    <mergeCell ref="H31:H32"/>
    <mergeCell ref="B32:D32"/>
    <mergeCell ref="A29:A30"/>
    <mergeCell ref="B29:D29"/>
    <mergeCell ref="H29:H30"/>
    <mergeCell ref="B30:D30"/>
    <mergeCell ref="A39:A40"/>
    <mergeCell ref="B39:D39"/>
    <mergeCell ref="H39:H40"/>
    <mergeCell ref="B40:D40"/>
    <mergeCell ref="A37:A38"/>
    <mergeCell ref="B37:D37"/>
    <mergeCell ref="H37:H38"/>
    <mergeCell ref="B38:D38"/>
    <mergeCell ref="A35:A36"/>
    <mergeCell ref="B35:D35"/>
    <mergeCell ref="H35:H36"/>
    <mergeCell ref="B36:D36"/>
    <mergeCell ref="B45:D45"/>
    <mergeCell ref="H45:H46"/>
    <mergeCell ref="B46:D46"/>
    <mergeCell ref="A49:A50"/>
    <mergeCell ref="A43:A44"/>
    <mergeCell ref="B43:D43"/>
    <mergeCell ref="H43:H44"/>
    <mergeCell ref="B44:D44"/>
    <mergeCell ref="A41:A42"/>
    <mergeCell ref="B41:D41"/>
    <mergeCell ref="H41:H42"/>
    <mergeCell ref="B42:D42"/>
    <mergeCell ref="A69:A70"/>
    <mergeCell ref="B69:D69"/>
    <mergeCell ref="H69:H70"/>
    <mergeCell ref="B70:D70"/>
    <mergeCell ref="A71:A72"/>
    <mergeCell ref="B71:D71"/>
    <mergeCell ref="H71:H72"/>
    <mergeCell ref="B72:D72"/>
    <mergeCell ref="E93:F93"/>
    <mergeCell ref="A73:A74"/>
    <mergeCell ref="B73:D73"/>
    <mergeCell ref="H73:H74"/>
    <mergeCell ref="B74:D74"/>
    <mergeCell ref="A75:A76"/>
    <mergeCell ref="B75:D75"/>
    <mergeCell ref="H75:H76"/>
    <mergeCell ref="B76:D76"/>
    <mergeCell ref="A77:A78"/>
    <mergeCell ref="B77:D77"/>
    <mergeCell ref="H77:H78"/>
    <mergeCell ref="B78:D78"/>
    <mergeCell ref="A79:A80"/>
    <mergeCell ref="G93:H93"/>
    <mergeCell ref="E91:F92"/>
    <mergeCell ref="A17:A18"/>
    <mergeCell ref="B49:D49"/>
    <mergeCell ref="H49:H50"/>
    <mergeCell ref="A23:A24"/>
    <mergeCell ref="H57:H58"/>
    <mergeCell ref="B58:D58"/>
    <mergeCell ref="A55:A56"/>
    <mergeCell ref="B55:D55"/>
    <mergeCell ref="H55:H56"/>
    <mergeCell ref="B56:D56"/>
    <mergeCell ref="A53:A54"/>
    <mergeCell ref="B53:D53"/>
    <mergeCell ref="H53:H54"/>
    <mergeCell ref="B54:D54"/>
    <mergeCell ref="A51:A52"/>
    <mergeCell ref="B51:D51"/>
    <mergeCell ref="H51:H52"/>
    <mergeCell ref="B52:D52"/>
    <mergeCell ref="B50:D50"/>
    <mergeCell ref="A47:A48"/>
    <mergeCell ref="B47:D47"/>
    <mergeCell ref="H47:H48"/>
    <mergeCell ref="B48:D48"/>
    <mergeCell ref="A45:A46"/>
    <mergeCell ref="A67:A68"/>
    <mergeCell ref="B67:D67"/>
    <mergeCell ref="H67:H68"/>
    <mergeCell ref="B68:D68"/>
    <mergeCell ref="A59:A60"/>
    <mergeCell ref="B59:D59"/>
    <mergeCell ref="H59:H60"/>
    <mergeCell ref="B60:D60"/>
    <mergeCell ref="A57:A58"/>
    <mergeCell ref="B57:D57"/>
    <mergeCell ref="A65:A66"/>
    <mergeCell ref="B65:D65"/>
    <mergeCell ref="B66:D66"/>
    <mergeCell ref="A63:A64"/>
    <mergeCell ref="B63:D63"/>
    <mergeCell ref="H63:H64"/>
    <mergeCell ref="B64:D64"/>
    <mergeCell ref="A61:A62"/>
    <mergeCell ref="B61:D61"/>
    <mergeCell ref="H61:H62"/>
    <mergeCell ref="B62:D62"/>
    <mergeCell ref="H65:H66"/>
  </mergeCells>
  <phoneticPr fontId="3" type="noConversion"/>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2"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14</vt:i4>
      </vt:variant>
    </vt:vector>
  </HeadingPairs>
  <TitlesOfParts>
    <vt:vector size="27" baseType="lpstr">
      <vt:lpstr>М19 ПЭ</vt:lpstr>
      <vt:lpstr>М19 ФЭ на 4</vt:lpstr>
      <vt:lpstr>Ю19СписокПар</vt:lpstr>
      <vt:lpstr>Д19Пары</vt:lpstr>
      <vt:lpstr>Д19СписокПар</vt:lpstr>
      <vt:lpstr>ЮД19Пары</vt:lpstr>
      <vt:lpstr>ЮД19СписокПар</vt:lpstr>
      <vt:lpstr>М15 ОТ</vt:lpstr>
      <vt:lpstr>Ю15СписокПар</vt:lpstr>
      <vt:lpstr>Д15 ОТ</vt:lpstr>
      <vt:lpstr>Д15СписокПар</vt:lpstr>
      <vt:lpstr>ЮД15Пары</vt:lpstr>
      <vt:lpstr>ЮД15СписокПар</vt:lpstr>
      <vt:lpstr>Д15СписокПар!Заголовки_для_печати</vt:lpstr>
      <vt:lpstr>Д19СписокПар!Заголовки_для_печати</vt:lpstr>
      <vt:lpstr>Ю15СписокПар!Заголовки_для_печати</vt:lpstr>
      <vt:lpstr>Ю19СписокПар!Заголовки_для_печати</vt:lpstr>
      <vt:lpstr>ЮД15СписокПар!Заголовки_для_печати</vt:lpstr>
      <vt:lpstr>ЮД19СписокПар!Заголовки_для_печати</vt:lpstr>
      <vt:lpstr>'Д15 ОТ'!Область_печати</vt:lpstr>
      <vt:lpstr>Д15СписокПар!Область_печати</vt:lpstr>
      <vt:lpstr>Д19СписокПар!Область_печати</vt:lpstr>
      <vt:lpstr>'М15 ОТ'!Область_печати</vt:lpstr>
      <vt:lpstr>Ю15СписокПар!Область_печати</vt:lpstr>
      <vt:lpstr>Ю19СписокПар!Область_печати</vt:lpstr>
      <vt:lpstr>ЮД15СписокПар!Область_печати</vt:lpstr>
      <vt:lpstr>ЮД19СписокПар!Область_печати</vt:lpstr>
    </vt:vector>
  </TitlesOfParts>
  <Company>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Дмитрий Звасков</dc:creator>
  <cp:lastModifiedBy>Ekaterina</cp:lastModifiedBy>
  <cp:lastPrinted>2023-06-19T12:47:23Z</cp:lastPrinted>
  <dcterms:created xsi:type="dcterms:W3CDTF">2016-03-20T05:53:30Z</dcterms:created>
  <dcterms:modified xsi:type="dcterms:W3CDTF">2023-07-01T10:04:48Z</dcterms:modified>
</cp:coreProperties>
</file>